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0" windowWidth="21740" windowHeight="15500" tabRatio="883" activeTab="0"/>
  </bookViews>
  <sheets>
    <sheet name="Summary" sheetId="1" r:id="rId1"/>
    <sheet name="Cash" sheetId="2" r:id="rId2"/>
    <sheet name="Credit Card" sheetId="3" r:id="rId3"/>
    <sheet name="Mileage" sheetId="4" r:id="rId4"/>
    <sheet name="HR1" sheetId="5" r:id="rId5"/>
    <sheet name="HR2" sheetId="6" r:id="rId6"/>
    <sheet name="HR3" sheetId="7" r:id="rId7"/>
    <sheet name="HR4" sheetId="8" r:id="rId8"/>
    <sheet name="HR5" sheetId="9" r:id="rId9"/>
  </sheets>
  <definedNames>
    <definedName name="_xlnm.Print_Area" localSheetId="1">'Cash'!$A$1:$L$37</definedName>
    <definedName name="_xlnm.Print_Area" localSheetId="2">'Credit Card'!$A$1:$L$36</definedName>
    <definedName name="_xlnm.Print_Area" localSheetId="4">'HR1'!$A$1:$J$29</definedName>
    <definedName name="_xlnm.Print_Area" localSheetId="5">'HR2'!$A$1:$J$29</definedName>
    <definedName name="_xlnm.Print_Area" localSheetId="6">'HR3'!$A$1:$J$29</definedName>
    <definedName name="_xlnm.Print_Area" localSheetId="7">'HR4'!$A$1:$J$29</definedName>
    <definedName name="_xlnm.Print_Area" localSheetId="8">'HR5'!$A$1:$J$29</definedName>
    <definedName name="_xlnm.Print_Area" localSheetId="3">'Mileage'!$A$1:$E$36</definedName>
    <definedName name="_xlnm.Print_Area" localSheetId="0">'Summary'!$A$1:$E$33</definedName>
  </definedNames>
  <calcPr fullCalcOnLoad="1"/>
</workbook>
</file>

<file path=xl/sharedStrings.xml><?xml version="1.0" encoding="utf-8"?>
<sst xmlns="http://schemas.openxmlformats.org/spreadsheetml/2006/main" count="349" uniqueCount="108">
  <si>
    <t>Mileage Total</t>
  </si>
  <si>
    <t xml:space="preserve">Total cash </t>
  </si>
  <si>
    <t>Total credit</t>
  </si>
  <si>
    <t>Total expenses</t>
  </si>
  <si>
    <t>Sun</t>
  </si>
  <si>
    <t>Mon</t>
  </si>
  <si>
    <t>Preparation and attendance at social functions open to all, plus CFT and AFT Conventions</t>
  </si>
  <si>
    <t>A</t>
  </si>
  <si>
    <t>Week beginning Monday,</t>
  </si>
  <si>
    <t xml:space="preserve"> Number of miles</t>
  </si>
  <si>
    <t>Member-only benefits, member-only legal services, or preparation for and attendance at member-only social events</t>
  </si>
  <si>
    <t>Attendance at CFT State and Executive Council</t>
  </si>
  <si>
    <t>O</t>
  </si>
  <si>
    <t xml:space="preserve">Total        </t>
  </si>
  <si>
    <t>Training and meetings, including AFL-CIO functions, to the extent that they involve nonchargeable activities</t>
  </si>
  <si>
    <t xml:space="preserve"> Cash expenses</t>
  </si>
  <si>
    <t xml:space="preserve"> Vacation or leave days</t>
  </si>
  <si>
    <t>Lobbying for legislation, either related directly to the contract of any CFT bargaining unit, or requested by the employer to get the specific resources to improve such a contract</t>
  </si>
  <si>
    <t>Educational policy and reform</t>
  </si>
  <si>
    <t>Holiday (H), Vacation (V), Personal Leave (P), Sick Leave (S), Other Leave (O), Floating Holiday (F), In Lieu (L)</t>
  </si>
  <si>
    <t>Type</t>
  </si>
  <si>
    <t xml:space="preserve">  Destination and purpose</t>
  </si>
  <si>
    <t>Total hours worked in week</t>
  </si>
  <si>
    <t xml:space="preserve"> Credit card expenses</t>
  </si>
  <si>
    <t>Public relations</t>
  </si>
  <si>
    <t>Publications or Web site</t>
  </si>
  <si>
    <r>
      <t xml:space="preserve">      </t>
    </r>
    <r>
      <rPr>
        <b/>
        <sz val="11"/>
        <rFont val="Arial"/>
        <family val="2"/>
      </rPr>
      <t xml:space="preserve"> Nonchargeable</t>
    </r>
  </si>
  <si>
    <t>Vacation or leave days</t>
  </si>
  <si>
    <t>Signature_____________________________</t>
  </si>
  <si>
    <r>
      <t>Signature</t>
    </r>
    <r>
      <rPr>
        <u val="single"/>
        <sz val="9"/>
        <rFont val="Arial"/>
        <family val="0"/>
      </rPr>
      <t>_______________________________</t>
    </r>
  </si>
  <si>
    <t>B</t>
  </si>
  <si>
    <t>Representation, including problem solving for bargaining unit members and all legal services affecting the whole bargaining unit</t>
  </si>
  <si>
    <t>Research on district budgets and Education Code</t>
  </si>
  <si>
    <t>Supplies</t>
  </si>
  <si>
    <t>Date submitted:</t>
  </si>
  <si>
    <t>Date</t>
  </si>
  <si>
    <t>Vacation</t>
  </si>
  <si>
    <t>In lieu</t>
  </si>
  <si>
    <t>C</t>
  </si>
  <si>
    <t>D</t>
  </si>
  <si>
    <t>E</t>
  </si>
  <si>
    <t>F</t>
  </si>
  <si>
    <t>G</t>
  </si>
  <si>
    <t>I</t>
  </si>
  <si>
    <t>H</t>
  </si>
  <si>
    <t>J</t>
  </si>
  <si>
    <t>L</t>
  </si>
  <si>
    <t>M</t>
  </si>
  <si>
    <t>N</t>
  </si>
  <si>
    <t>P</t>
  </si>
  <si>
    <t>Q</t>
  </si>
  <si>
    <t>R</t>
  </si>
  <si>
    <t>S</t>
  </si>
  <si>
    <t>2. Expenses shall be reimbursed monthly, in no event to exceed 30 days from the time of receipt by the CFT.</t>
  </si>
  <si>
    <t>Month and year:</t>
  </si>
  <si>
    <r>
      <t xml:space="preserve">Other nonchargeable activity: </t>
    </r>
    <r>
      <rPr>
        <sz val="8"/>
        <color indexed="10"/>
        <rFont val="Arial"/>
        <family val="0"/>
      </rPr>
      <t>Type in</t>
    </r>
    <r>
      <rPr>
        <sz val="8"/>
        <rFont val="Arial"/>
        <family val="0"/>
      </rPr>
      <t xml:space="preserve"> </t>
    </r>
    <r>
      <rPr>
        <sz val="8"/>
        <color indexed="10"/>
        <rFont val="Arial"/>
        <family val="0"/>
      </rPr>
      <t>activity here</t>
    </r>
  </si>
  <si>
    <t>Tips</t>
  </si>
  <si>
    <t>Training and meetings, including AFL-CIO functions, to the extent that they involve chargeable activities</t>
  </si>
  <si>
    <t>Explanation</t>
  </si>
  <si>
    <t>Misc.</t>
  </si>
  <si>
    <t>Lodging</t>
  </si>
  <si>
    <t>Wed</t>
  </si>
  <si>
    <t>Mileage</t>
  </si>
  <si>
    <t>Tolls</t>
  </si>
  <si>
    <t>Parking</t>
  </si>
  <si>
    <t>Miscellaneous</t>
  </si>
  <si>
    <t>Airfare</t>
  </si>
  <si>
    <t>Car rental</t>
  </si>
  <si>
    <t>Lobbying, if not part of Item P</t>
  </si>
  <si>
    <t>Chargeable calculated during audit</t>
  </si>
  <si>
    <t>Contract negotiation, administration and enforcement, including district benefit plans</t>
  </si>
  <si>
    <t>K</t>
  </si>
  <si>
    <r>
      <t xml:space="preserve">Other chargeable activities:  </t>
    </r>
    <r>
      <rPr>
        <sz val="8"/>
        <color indexed="10"/>
        <rFont val="Arial"/>
        <family val="0"/>
      </rPr>
      <t>Type in</t>
    </r>
    <r>
      <rPr>
        <sz val="8"/>
        <rFont val="Arial"/>
        <family val="0"/>
      </rPr>
      <t xml:space="preserve"> </t>
    </r>
    <r>
      <rPr>
        <sz val="8"/>
        <color indexed="10"/>
        <rFont val="Arial"/>
        <family val="0"/>
      </rPr>
      <t xml:space="preserve">activity here </t>
    </r>
  </si>
  <si>
    <t>Actual date(s) taken</t>
  </si>
  <si>
    <t>Floating holiday</t>
  </si>
  <si>
    <t>Fri</t>
  </si>
  <si>
    <t>Sat</t>
  </si>
  <si>
    <t>Fares</t>
  </si>
  <si>
    <t>Meals: self</t>
  </si>
  <si>
    <t>Rental car gas</t>
  </si>
  <si>
    <t>Totals</t>
  </si>
  <si>
    <t>Sick leave</t>
  </si>
  <si>
    <t>Personal leave</t>
  </si>
  <si>
    <t xml:space="preserve">Number of days </t>
  </si>
  <si>
    <t>Good and welfare activities, including the Raoul Teilhet and other scholarship funds, and donations</t>
  </si>
  <si>
    <t>Tues</t>
  </si>
  <si>
    <t>Thurs</t>
  </si>
  <si>
    <t>Meals: other</t>
  </si>
  <si>
    <t>Political action, including endorsements and PAC activities</t>
  </si>
  <si>
    <t>Organizing new locals and recruiting new members</t>
  </si>
  <si>
    <t>1. The CFT Monthly Report must be submitted each month. On expense receipts, write an explanation of the expense explaining who and what. Specify all miscelleaneous expenses.</t>
  </si>
  <si>
    <t xml:space="preserve"> Date</t>
  </si>
  <si>
    <r>
      <t>Signature</t>
    </r>
    <r>
      <rPr>
        <u val="single"/>
        <sz val="9"/>
        <rFont val="Arial"/>
        <family val="0"/>
      </rPr>
      <t>_____________________________</t>
    </r>
  </si>
  <si>
    <t>Gas</t>
  </si>
  <si>
    <t>Other leave</t>
  </si>
  <si>
    <t>CFT and local union administration, including financial and agency fee matters, and internal governance</t>
  </si>
  <si>
    <t>Chargeable</t>
  </si>
  <si>
    <t>Employee name</t>
  </si>
  <si>
    <t xml:space="preserve">Employee name: </t>
  </si>
  <si>
    <r>
      <rPr>
        <b/>
        <sz val="11"/>
        <color indexed="30"/>
        <rFont val="Arial"/>
        <family val="0"/>
      </rPr>
      <t>Signature</t>
    </r>
    <r>
      <rPr>
        <sz val="11"/>
        <rFont val="Arial"/>
        <family val="2"/>
      </rPr>
      <t>________________________________</t>
    </r>
  </si>
  <si>
    <r>
      <rPr>
        <b/>
        <sz val="24"/>
        <color indexed="52"/>
        <rFont val="Arial"/>
        <family val="0"/>
      </rPr>
      <t xml:space="preserve">Cash </t>
    </r>
    <r>
      <rPr>
        <sz val="24"/>
        <color indexed="52"/>
        <rFont val="Arial"/>
        <family val="0"/>
      </rPr>
      <t>Expenses</t>
    </r>
  </si>
  <si>
    <r>
      <rPr>
        <b/>
        <sz val="24"/>
        <color indexed="17"/>
        <rFont val="Arial"/>
        <family val="0"/>
      </rPr>
      <t xml:space="preserve">Credit Card </t>
    </r>
    <r>
      <rPr>
        <sz val="24"/>
        <color indexed="17"/>
        <rFont val="Arial"/>
        <family val="0"/>
      </rPr>
      <t>Expenses</t>
    </r>
  </si>
  <si>
    <r>
      <rPr>
        <b/>
        <sz val="24"/>
        <color indexed="37"/>
        <rFont val="Arial"/>
        <family val="0"/>
      </rPr>
      <t xml:space="preserve">Mileage </t>
    </r>
    <r>
      <rPr>
        <sz val="24"/>
        <color indexed="37"/>
        <rFont val="Arial"/>
        <family val="0"/>
      </rPr>
      <t>Report</t>
    </r>
  </si>
  <si>
    <r>
      <t xml:space="preserve">Hudson </t>
    </r>
    <r>
      <rPr>
        <sz val="24"/>
        <color indexed="20"/>
        <rFont val="Arial"/>
        <family val="0"/>
      </rPr>
      <t>Report 1</t>
    </r>
  </si>
  <si>
    <r>
      <t xml:space="preserve">Hudson </t>
    </r>
    <r>
      <rPr>
        <sz val="24"/>
        <color indexed="20"/>
        <rFont val="Arial"/>
        <family val="0"/>
      </rPr>
      <t>Report 2</t>
    </r>
  </si>
  <si>
    <r>
      <t xml:space="preserve">Hudson </t>
    </r>
    <r>
      <rPr>
        <sz val="24"/>
        <color indexed="20"/>
        <rFont val="Arial"/>
        <family val="0"/>
      </rPr>
      <t>Report 3</t>
    </r>
  </si>
  <si>
    <r>
      <t xml:space="preserve">Hudson </t>
    </r>
    <r>
      <rPr>
        <sz val="24"/>
        <color indexed="20"/>
        <rFont val="Arial"/>
        <family val="0"/>
      </rPr>
      <t>Report 4</t>
    </r>
  </si>
  <si>
    <r>
      <t xml:space="preserve">Hudson </t>
    </r>
    <r>
      <rPr>
        <sz val="24"/>
        <color indexed="20"/>
        <rFont val="Arial"/>
        <family val="0"/>
      </rPr>
      <t>Report 5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</si>
</sst>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"/>
    <numFmt numFmtId="173" formatCode="d\-mmm\-yyyy"/>
    <numFmt numFmtId="174" formatCode="mmmmm\-yy"/>
    <numFmt numFmtId="175" formatCode="0;[Red]0"/>
    <numFmt numFmtId="176" formatCode="mmmm\-yy"/>
    <numFmt numFmtId="177" formatCode="#,##0.000"/>
    <numFmt numFmtId="178" formatCode="mmmm\ d\,\ yyyy"/>
    <numFmt numFmtId="179" formatCode="[$-409]dddd\,\ mmmm\ dd\,\ yyyy"/>
    <numFmt numFmtId="180" formatCode="&quot;$&quot;#,##0.0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[$-409]mmm\-yy;@"/>
    <numFmt numFmtId="185" formatCode="mmmm\ yy"/>
    <numFmt numFmtId="186" formatCode="mmmm\,\ yyyy"/>
    <numFmt numFmtId="187" formatCode="mmm\ yy"/>
    <numFmt numFmtId="188" formatCode="mmmm\ yyyy"/>
    <numFmt numFmtId="189" formatCode="m/d/yyyy"/>
  </numFmts>
  <fonts count="83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Palatino"/>
      <family val="0"/>
    </font>
    <font>
      <b/>
      <sz val="10"/>
      <name val="Palatino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9"/>
      <name val="Arial"/>
      <family val="0"/>
    </font>
    <font>
      <b/>
      <sz val="30"/>
      <name val="Times New Roman"/>
      <family val="0"/>
    </font>
    <font>
      <b/>
      <u val="single"/>
      <sz val="11"/>
      <color indexed="10"/>
      <name val="Arial"/>
      <family val="0"/>
    </font>
    <font>
      <sz val="8"/>
      <name val="Arial"/>
      <family val="0"/>
    </font>
    <font>
      <b/>
      <sz val="11"/>
      <name val="Palatino"/>
      <family val="0"/>
    </font>
    <font>
      <u val="single"/>
      <sz val="9"/>
      <name val="Arial"/>
      <family val="0"/>
    </font>
    <font>
      <sz val="11"/>
      <color indexed="10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sz val="10"/>
      <color indexed="10"/>
      <name val="Arial"/>
      <family val="0"/>
    </font>
    <font>
      <sz val="36"/>
      <name val="Arial"/>
      <family val="0"/>
    </font>
    <font>
      <b/>
      <sz val="32"/>
      <color indexed="16"/>
      <name val="Arial"/>
      <family val="0"/>
    </font>
    <font>
      <b/>
      <sz val="32"/>
      <color indexed="48"/>
      <name val="Arial"/>
      <family val="0"/>
    </font>
    <font>
      <b/>
      <sz val="32"/>
      <color indexed="20"/>
      <name val="Ariral"/>
      <family val="0"/>
    </font>
    <font>
      <sz val="8"/>
      <color indexed="10"/>
      <name val="Arial"/>
      <family val="0"/>
    </font>
    <font>
      <b/>
      <sz val="32"/>
      <color indexed="18"/>
      <name val="Arial"/>
      <family val="0"/>
    </font>
    <font>
      <b/>
      <sz val="30"/>
      <color indexed="53"/>
      <name val="Palatino"/>
      <family val="0"/>
    </font>
    <font>
      <b/>
      <sz val="11"/>
      <color indexed="9"/>
      <name val="Arial"/>
      <family val="0"/>
    </font>
    <font>
      <b/>
      <sz val="11"/>
      <color indexed="62"/>
      <name val="Arial"/>
      <family val="0"/>
    </font>
    <font>
      <sz val="11"/>
      <color indexed="13"/>
      <name val="Arial"/>
      <family val="2"/>
    </font>
    <font>
      <b/>
      <u val="single"/>
      <sz val="11"/>
      <color indexed="13"/>
      <name val="Arial"/>
      <family val="2"/>
    </font>
    <font>
      <sz val="10"/>
      <color indexed="13"/>
      <name val="Arial"/>
      <family val="2"/>
    </font>
    <font>
      <b/>
      <sz val="24"/>
      <color indexed="20"/>
      <name val="Arial"/>
      <family val="0"/>
    </font>
    <font>
      <sz val="24"/>
      <color indexed="20"/>
      <name val="Arial"/>
      <family val="0"/>
    </font>
    <font>
      <b/>
      <sz val="11"/>
      <color indexed="30"/>
      <name val="Arial"/>
      <family val="0"/>
    </font>
    <font>
      <b/>
      <sz val="24"/>
      <color indexed="52"/>
      <name val="Arial"/>
      <family val="0"/>
    </font>
    <font>
      <sz val="24"/>
      <color indexed="52"/>
      <name val="Arial"/>
      <family val="0"/>
    </font>
    <font>
      <b/>
      <sz val="24"/>
      <color indexed="17"/>
      <name val="Arial"/>
      <family val="0"/>
    </font>
    <font>
      <sz val="24"/>
      <color indexed="17"/>
      <name val="Arial"/>
      <family val="0"/>
    </font>
    <font>
      <b/>
      <sz val="24"/>
      <color indexed="37"/>
      <name val="Arial"/>
      <family val="0"/>
    </font>
    <font>
      <sz val="24"/>
      <color indexed="37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24"/>
      <color indexed="47"/>
      <name val="Arial"/>
      <family val="0"/>
    </font>
    <font>
      <b/>
      <sz val="24"/>
      <color indexed="19"/>
      <name val="Arial"/>
      <family val="0"/>
    </font>
    <font>
      <b/>
      <sz val="24"/>
      <color indexed="53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0047B6"/>
      <name val="Arial"/>
      <family val="0"/>
    </font>
    <font>
      <b/>
      <sz val="24"/>
      <color rgb="FFFFB050"/>
      <name val="Arial"/>
      <family val="0"/>
    </font>
    <font>
      <b/>
      <sz val="24"/>
      <color theme="6" tint="-0.24997000396251678"/>
      <name val="Arial"/>
      <family val="0"/>
    </font>
    <font>
      <b/>
      <sz val="24"/>
      <color rgb="FFF26522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47B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2" applyNumberFormat="0" applyAlignment="0" applyProtection="0"/>
    <xf numFmtId="0" fontId="6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0" borderId="7" applyNumberFormat="0" applyFill="0" applyAlignment="0" applyProtection="0"/>
    <xf numFmtId="0" fontId="74" fillId="31" borderId="0" applyNumberFormat="0" applyBorder="0" applyAlignment="0" applyProtection="0"/>
    <xf numFmtId="0" fontId="0" fillId="32" borderId="8" applyNumberFormat="0" applyFont="0" applyAlignment="0" applyProtection="0"/>
    <xf numFmtId="0" fontId="75" fillId="27" borderId="9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0" borderId="0" applyNumberFormat="0" applyFill="0" applyBorder="0" applyAlignment="0" applyProtection="0"/>
  </cellStyleXfs>
  <cellXfs count="225">
    <xf numFmtId="0" fontId="0" fillId="0" borderId="1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72" fontId="3" fillId="0" borderId="0" xfId="0" applyNumberFormat="1" applyFont="1" applyBorder="1" applyAlignment="1" applyProtection="1">
      <alignment horizontal="center"/>
      <protection/>
    </xf>
    <xf numFmtId="172" fontId="14" fillId="0" borderId="0" xfId="0" applyNumberFormat="1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right"/>
      <protection/>
    </xf>
    <xf numFmtId="43" fontId="14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43" fontId="9" fillId="0" borderId="0" xfId="0" applyNumberFormat="1" applyFont="1" applyBorder="1" applyAlignment="1" applyProtection="1">
      <alignment vertical="center"/>
      <protection/>
    </xf>
    <xf numFmtId="43" fontId="0" fillId="0" borderId="0" xfId="0" applyNumberForma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right" vertical="center"/>
    </xf>
    <xf numFmtId="178" fontId="1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3" fontId="14" fillId="0" borderId="11" xfId="0" applyNumberFormat="1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right"/>
      <protection/>
    </xf>
    <xf numFmtId="172" fontId="14" fillId="0" borderId="11" xfId="0" applyNumberFormat="1" applyFont="1" applyBorder="1" applyAlignment="1" applyProtection="1">
      <alignment horizontal="left"/>
      <protection locked="0"/>
    </xf>
    <xf numFmtId="172" fontId="14" fillId="0" borderId="12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right"/>
      <protection/>
    </xf>
    <xf numFmtId="172" fontId="14" fillId="0" borderId="11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left"/>
      <protection locked="0"/>
    </xf>
    <xf numFmtId="172" fontId="14" fillId="0" borderId="11" xfId="0" applyNumberFormat="1" applyFont="1" applyBorder="1" applyAlignment="1" applyProtection="1">
      <alignment/>
      <protection/>
    </xf>
    <xf numFmtId="43" fontId="14" fillId="0" borderId="11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172" fontId="14" fillId="0" borderId="12" xfId="0" applyNumberFormat="1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16" fontId="0" fillId="0" borderId="0" xfId="0" applyNumberForma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78" fontId="17" fillId="0" borderId="0" xfId="0" applyNumberFormat="1" applyFont="1" applyBorder="1" applyAlignment="1" applyProtection="1">
      <alignment horizontal="left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/>
    </xf>
    <xf numFmtId="43" fontId="14" fillId="0" borderId="13" xfId="0" applyNumberFormat="1" applyFont="1" applyBorder="1" applyAlignment="1" applyProtection="1">
      <alignment horizontal="center"/>
      <protection/>
    </xf>
    <xf numFmtId="0" fontId="0" fillId="0" borderId="14" xfId="0" applyBorder="1" applyAlignment="1">
      <alignment horizontal="left" vertical="center"/>
    </xf>
    <xf numFmtId="43" fontId="0" fillId="0" borderId="14" xfId="0" applyNumberFormat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43" fontId="0" fillId="0" borderId="15" xfId="0" applyNumberFormat="1" applyBorder="1" applyAlignment="1" applyProtection="1">
      <alignment horizontal="right" vertical="center"/>
      <protection/>
    </xf>
    <xf numFmtId="0" fontId="3" fillId="0" borderId="15" xfId="0" applyFont="1" applyBorder="1" applyAlignment="1">
      <alignment horizontal="left" vertical="center"/>
    </xf>
    <xf numFmtId="44" fontId="3" fillId="0" borderId="15" xfId="0" applyNumberFormat="1" applyFont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43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43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vertical="center"/>
    </xf>
    <xf numFmtId="43" fontId="0" fillId="0" borderId="15" xfId="0" applyNumberForma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4" fontId="3" fillId="0" borderId="15" xfId="0" applyNumberFormat="1" applyFont="1" applyBorder="1" applyAlignment="1">
      <alignment horizontal="left" vertical="center"/>
    </xf>
    <xf numFmtId="44" fontId="3" fillId="0" borderId="15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14" fillId="0" borderId="11" xfId="0" applyFont="1" applyBorder="1" applyAlignment="1">
      <alignment vertical="center" wrapText="1"/>
    </xf>
    <xf numFmtId="43" fontId="0" fillId="0" borderId="11" xfId="0" applyNumberFormat="1" applyBorder="1" applyAlignment="1">
      <alignment vertical="center"/>
    </xf>
    <xf numFmtId="0" fontId="14" fillId="0" borderId="11" xfId="0" applyFont="1" applyBorder="1" applyAlignment="1">
      <alignment horizontal="left" vertical="center" wrapText="1"/>
    </xf>
    <xf numFmtId="0" fontId="0" fillId="33" borderId="11" xfId="0" applyFill="1" applyBorder="1" applyAlignment="1" applyProtection="1">
      <alignment horizontal="center" vertical="center"/>
      <protection locked="0"/>
    </xf>
    <xf numFmtId="43" fontId="0" fillId="33" borderId="11" xfId="0" applyNumberFormat="1" applyFill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0" fillId="0" borderId="17" xfId="0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78" fontId="20" fillId="0" borderId="0" xfId="0" applyNumberFormat="1" applyFont="1" applyBorder="1" applyAlignment="1">
      <alignment horizontal="left" vertical="center" wrapText="1"/>
    </xf>
    <xf numFmtId="0" fontId="14" fillId="0" borderId="1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/>
    </xf>
    <xf numFmtId="43" fontId="3" fillId="0" borderId="11" xfId="0" applyNumberFormat="1" applyFont="1" applyFill="1" applyBorder="1" applyAlignment="1">
      <alignment vertical="center"/>
    </xf>
    <xf numFmtId="0" fontId="0" fillId="33" borderId="13" xfId="0" applyFill="1" applyBorder="1" applyAlignment="1" applyProtection="1">
      <alignment horizontal="center" vertical="center"/>
      <protection locked="0"/>
    </xf>
    <xf numFmtId="172" fontId="9" fillId="33" borderId="18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172" fontId="9" fillId="33" borderId="20" xfId="0" applyNumberFormat="1" applyFont="1" applyFill="1" applyBorder="1" applyAlignment="1">
      <alignment horizontal="center"/>
    </xf>
    <xf numFmtId="172" fontId="14" fillId="0" borderId="17" xfId="0" applyNumberFormat="1" applyFont="1" applyBorder="1" applyAlignment="1" applyProtection="1">
      <alignment horizontal="center"/>
      <protection locked="0"/>
    </xf>
    <xf numFmtId="172" fontId="14" fillId="0" borderId="17" xfId="0" applyNumberFormat="1" applyFont="1" applyBorder="1" applyAlignment="1" applyProtection="1">
      <alignment horizontal="left"/>
      <protection locked="0"/>
    </xf>
    <xf numFmtId="172" fontId="14" fillId="0" borderId="17" xfId="0" applyNumberFormat="1" applyFont="1" applyBorder="1" applyAlignment="1" applyProtection="1">
      <alignment horizontal="left"/>
      <protection/>
    </xf>
    <xf numFmtId="0" fontId="14" fillId="0" borderId="2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72" fontId="14" fillId="0" borderId="11" xfId="0" applyNumberFormat="1" applyFont="1" applyBorder="1" applyAlignment="1" applyProtection="1">
      <alignment horizontal="center"/>
      <protection/>
    </xf>
    <xf numFmtId="0" fontId="10" fillId="33" borderId="1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172" fontId="17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172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72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172" fontId="0" fillId="0" borderId="11" xfId="0" applyNumberFormat="1" applyFont="1" applyBorder="1" applyAlignment="1">
      <alignment horizontal="center"/>
    </xf>
    <xf numFmtId="0" fontId="11" fillId="33" borderId="23" xfId="0" applyFont="1" applyFill="1" applyBorder="1" applyAlignment="1">
      <alignment horizontal="center" vertical="top"/>
    </xf>
    <xf numFmtId="0" fontId="11" fillId="33" borderId="24" xfId="0" applyFont="1" applyFill="1" applyBorder="1" applyAlignment="1">
      <alignment horizontal="center" vertical="top"/>
    </xf>
    <xf numFmtId="0" fontId="11" fillId="33" borderId="25" xfId="0" applyFont="1" applyFill="1" applyBorder="1" applyAlignment="1">
      <alignment horizontal="center" vertical="top"/>
    </xf>
    <xf numFmtId="43" fontId="14" fillId="0" borderId="12" xfId="0" applyNumberFormat="1" applyFont="1" applyBorder="1" applyAlignment="1" applyProtection="1">
      <alignment/>
      <protection/>
    </xf>
    <xf numFmtId="43" fontId="14" fillId="0" borderId="22" xfId="0" applyNumberFormat="1" applyFont="1" applyBorder="1" applyAlignment="1" applyProtection="1">
      <alignment/>
      <protection/>
    </xf>
    <xf numFmtId="43" fontId="9" fillId="0" borderId="26" xfId="0" applyNumberFormat="1" applyFont="1" applyBorder="1" applyAlignment="1" applyProtection="1">
      <alignment vertical="center"/>
      <protection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11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14" fillId="33" borderId="12" xfId="0" applyFont="1" applyFill="1" applyBorder="1" applyAlignment="1">
      <alignment horizontal="left" vertical="center" wrapText="1"/>
    </xf>
    <xf numFmtId="0" fontId="0" fillId="0" borderId="27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/>
      <protection/>
    </xf>
    <xf numFmtId="0" fontId="18" fillId="33" borderId="27" xfId="0" applyFont="1" applyFill="1" applyBorder="1" applyAlignment="1" applyProtection="1">
      <alignment horizontal="center" vertical="center" wrapText="1"/>
      <protection/>
    </xf>
    <xf numFmtId="0" fontId="18" fillId="33" borderId="28" xfId="0" applyFont="1" applyFill="1" applyBorder="1" applyAlignment="1" applyProtection="1">
      <alignment horizontal="left" vertical="center" wrapText="1"/>
      <protection/>
    </xf>
    <xf numFmtId="0" fontId="18" fillId="33" borderId="28" xfId="0" applyFont="1" applyFill="1" applyBorder="1" applyAlignment="1" applyProtection="1">
      <alignment horizontal="center" vertical="center" wrapText="1"/>
      <protection/>
    </xf>
    <xf numFmtId="0" fontId="18" fillId="33" borderId="29" xfId="0" applyFont="1" applyFill="1" applyBorder="1" applyAlignment="1" applyProtection="1">
      <alignment horizontal="center" vertical="center" wrapText="1"/>
      <protection/>
    </xf>
    <xf numFmtId="0" fontId="10" fillId="33" borderId="27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right"/>
    </xf>
    <xf numFmtId="187" fontId="19" fillId="0" borderId="17" xfId="0" applyNumberFormat="1" applyFont="1" applyBorder="1" applyAlignment="1" applyProtection="1" quotePrefix="1">
      <alignment horizontal="center" shrinkToFit="1"/>
      <protection locked="0"/>
    </xf>
    <xf numFmtId="43" fontId="0" fillId="0" borderId="0" xfId="0" applyNumberForma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right"/>
      <protection locked="0"/>
    </xf>
    <xf numFmtId="2" fontId="14" fillId="0" borderId="17" xfId="42" applyNumberFormat="1" applyFont="1" applyBorder="1" applyAlignment="1" applyProtection="1">
      <alignment/>
      <protection locked="0"/>
    </xf>
    <xf numFmtId="2" fontId="14" fillId="0" borderId="21" xfId="42" applyNumberFormat="1" applyFont="1" applyBorder="1" applyAlignment="1" applyProtection="1">
      <alignment/>
      <protection locked="0"/>
    </xf>
    <xf numFmtId="2" fontId="14" fillId="0" borderId="11" xfId="42" applyNumberFormat="1" applyFont="1" applyBorder="1" applyAlignment="1" applyProtection="1">
      <alignment horizontal="right"/>
      <protection locked="0"/>
    </xf>
    <xf numFmtId="2" fontId="14" fillId="0" borderId="11" xfId="42" applyNumberFormat="1" applyFont="1" applyBorder="1" applyAlignment="1" applyProtection="1">
      <alignment/>
      <protection locked="0"/>
    </xf>
    <xf numFmtId="2" fontId="14" fillId="0" borderId="13" xfId="42" applyNumberFormat="1" applyFont="1" applyBorder="1" applyAlignment="1" applyProtection="1">
      <alignment/>
      <protection locked="0"/>
    </xf>
    <xf numFmtId="2" fontId="14" fillId="0" borderId="11" xfId="0" applyNumberFormat="1" applyFont="1" applyBorder="1" applyAlignment="1" applyProtection="1">
      <alignment horizontal="right"/>
      <protection locked="0"/>
    </xf>
    <xf numFmtId="2" fontId="14" fillId="0" borderId="12" xfId="42" applyNumberFormat="1" applyFont="1" applyBorder="1" applyAlignment="1" applyProtection="1">
      <alignment horizontal="right"/>
      <protection locked="0"/>
    </xf>
    <xf numFmtId="2" fontId="14" fillId="0" borderId="12" xfId="42" applyNumberFormat="1" applyFont="1" applyBorder="1" applyAlignment="1" applyProtection="1">
      <alignment/>
      <protection locked="0"/>
    </xf>
    <xf numFmtId="2" fontId="14" fillId="0" borderId="22" xfId="42" applyNumberFormat="1" applyFont="1" applyBorder="1" applyAlignment="1" applyProtection="1">
      <alignment/>
      <protection locked="0"/>
    </xf>
    <xf numFmtId="2" fontId="14" fillId="0" borderId="17" xfId="42" applyNumberFormat="1" applyFont="1" applyBorder="1" applyAlignment="1" applyProtection="1">
      <alignment/>
      <protection/>
    </xf>
    <xf numFmtId="2" fontId="14" fillId="0" borderId="21" xfId="42" applyNumberFormat="1" applyFont="1" applyBorder="1" applyAlignment="1" applyProtection="1">
      <alignment/>
      <protection/>
    </xf>
    <xf numFmtId="2" fontId="14" fillId="0" borderId="13" xfId="0" applyNumberFormat="1" applyFont="1" applyBorder="1" applyAlignment="1" applyProtection="1">
      <alignment horizontal="center"/>
      <protection locked="0"/>
    </xf>
    <xf numFmtId="2" fontId="14" fillId="0" borderId="11" xfId="0" applyNumberFormat="1" applyFont="1" applyBorder="1" applyAlignment="1" applyProtection="1">
      <alignment horizontal="center"/>
      <protection locked="0"/>
    </xf>
    <xf numFmtId="2" fontId="14" fillId="0" borderId="12" xfId="0" applyNumberFormat="1" applyFont="1" applyBorder="1" applyAlignment="1" applyProtection="1">
      <alignment horizontal="center"/>
      <protection locked="0"/>
    </xf>
    <xf numFmtId="2" fontId="14" fillId="0" borderId="22" xfId="0" applyNumberFormat="1" applyFont="1" applyBorder="1" applyAlignment="1" applyProtection="1">
      <alignment horizontal="center"/>
      <protection locked="0"/>
    </xf>
    <xf numFmtId="172" fontId="0" fillId="0" borderId="13" xfId="0" applyNumberFormat="1" applyFont="1" applyBorder="1" applyAlignment="1" applyProtection="1">
      <alignment horizontal="left"/>
      <protection locked="0"/>
    </xf>
    <xf numFmtId="172" fontId="0" fillId="0" borderId="15" xfId="0" applyNumberFormat="1" applyFont="1" applyBorder="1" applyAlignment="1" applyProtection="1">
      <alignment horizontal="left"/>
      <protection locked="0"/>
    </xf>
    <xf numFmtId="172" fontId="0" fillId="0" borderId="16" xfId="0" applyNumberFormat="1" applyFont="1" applyBorder="1" applyAlignment="1" applyProtection="1">
      <alignment horizontal="left"/>
      <protection locked="0"/>
    </xf>
    <xf numFmtId="188" fontId="17" fillId="0" borderId="0" xfId="0" applyNumberFormat="1" applyFont="1" applyBorder="1" applyAlignment="1" applyProtection="1">
      <alignment horizontal="left"/>
      <protection locked="0"/>
    </xf>
    <xf numFmtId="49" fontId="30" fillId="0" borderId="0" xfId="0" applyNumberFormat="1" applyFont="1" applyFill="1" applyBorder="1" applyAlignment="1" applyProtection="1">
      <alignment horizontal="left"/>
      <protection locked="0"/>
    </xf>
    <xf numFmtId="49" fontId="31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>
      <alignment horizontal="center"/>
    </xf>
    <xf numFmtId="172" fontId="0" fillId="0" borderId="21" xfId="0" applyNumberFormat="1" applyFont="1" applyBorder="1" applyAlignment="1" applyProtection="1">
      <alignment horizontal="left"/>
      <protection locked="0"/>
    </xf>
    <xf numFmtId="0" fontId="0" fillId="0" borderId="14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72" fontId="0" fillId="0" borderId="22" xfId="0" applyNumberFormat="1" applyFont="1" applyBorder="1" applyAlignment="1" applyProtection="1">
      <alignment horizontal="left"/>
      <protection locked="0"/>
    </xf>
    <xf numFmtId="0" fontId="0" fillId="0" borderId="26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172" fontId="0" fillId="0" borderId="13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72" fontId="0" fillId="0" borderId="16" xfId="0" applyNumberFormat="1" applyFont="1" applyBorder="1" applyAlignment="1">
      <alignment horizontal="right"/>
    </xf>
    <xf numFmtId="2" fontId="14" fillId="0" borderId="11" xfId="0" applyNumberFormat="1" applyFont="1" applyBorder="1" applyAlignment="1" applyProtection="1">
      <alignment/>
      <protection locked="0"/>
    </xf>
    <xf numFmtId="14" fontId="0" fillId="0" borderId="0" xfId="0" applyNumberFormat="1" applyBorder="1" applyAlignment="1">
      <alignment horizontal="center"/>
    </xf>
    <xf numFmtId="172" fontId="0" fillId="0" borderId="13" xfId="0" applyNumberFormat="1" applyFont="1" applyBorder="1" applyAlignment="1" applyProtection="1">
      <alignment horizontal="left"/>
      <protection locked="0"/>
    </xf>
    <xf numFmtId="0" fontId="79" fillId="0" borderId="0" xfId="0" applyFont="1" applyBorder="1" applyAlignment="1" applyProtection="1">
      <alignment horizontal="left"/>
      <protection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28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28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/>
    </xf>
    <xf numFmtId="0" fontId="0" fillId="0" borderId="15" xfId="0" applyNumberFormat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>
      <alignment vertical="center"/>
    </xf>
    <xf numFmtId="178" fontId="1" fillId="0" borderId="0" xfId="0" applyNumberFormat="1" applyFont="1" applyBorder="1" applyAlignment="1" applyProtection="1">
      <alignment horizontal="left"/>
      <protection/>
    </xf>
    <xf numFmtId="178" fontId="1" fillId="0" borderId="0" xfId="0" applyNumberFormat="1" applyFont="1" applyBorder="1" applyAlignment="1">
      <alignment horizontal="center"/>
    </xf>
    <xf numFmtId="0" fontId="80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188" fontId="1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Border="1" applyAlignment="1">
      <alignment horizontal="right"/>
    </xf>
    <xf numFmtId="44" fontId="1" fillId="0" borderId="0" xfId="44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>
      <alignment horizontal="left"/>
    </xf>
    <xf numFmtId="0" fontId="81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88" fontId="1" fillId="0" borderId="0" xfId="0" applyNumberFormat="1" applyFont="1" applyBorder="1" applyAlignment="1" applyProtection="1">
      <alignment horizontal="right"/>
      <protection/>
    </xf>
    <xf numFmtId="0" fontId="82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0" fillId="33" borderId="13" xfId="0" applyFont="1" applyFill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5" fillId="33" borderId="27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4</xdr:col>
      <xdr:colOff>1104900</xdr:colOff>
      <xdr:row>2</xdr:row>
      <xdr:rowOff>0</xdr:rowOff>
    </xdr:to>
    <xdr:pic>
      <xdr:nvPicPr>
        <xdr:cNvPr id="1" name="Picture 3" descr="CFT_report-head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03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="125" zoomScaleNormal="125" zoomScaleSheetLayoutView="100" workbookViewId="0" topLeftCell="A1">
      <selection activeCell="E5" sqref="E5"/>
    </sheetView>
  </sheetViews>
  <sheetFormatPr defaultColWidth="11.57421875" defaultRowHeight="12.75"/>
  <cols>
    <col min="1" max="1" width="16.8515625" style="1" customWidth="1"/>
    <col min="2" max="2" width="17.421875" style="1" customWidth="1"/>
    <col min="3" max="3" width="7.8515625" style="1" customWidth="1"/>
    <col min="4" max="5" width="16.8515625" style="1" customWidth="1"/>
    <col min="6" max="6" width="11.140625" style="1" customWidth="1"/>
    <col min="7" max="16384" width="11.421875" style="1" customWidth="1"/>
  </cols>
  <sheetData>
    <row r="1" spans="1:10" ht="39.75" customHeight="1">
      <c r="A1" s="174"/>
      <c r="B1" s="175"/>
      <c r="C1" s="175"/>
      <c r="D1" s="175"/>
      <c r="E1" s="175"/>
      <c r="F1" s="117"/>
      <c r="G1" s="117"/>
      <c r="H1" s="117"/>
      <c r="I1" s="117"/>
      <c r="J1" s="113"/>
    </row>
    <row r="2" spans="1:5" ht="19.5" customHeight="1">
      <c r="A2" s="175"/>
      <c r="B2" s="175"/>
      <c r="C2" s="175"/>
      <c r="D2" s="175"/>
      <c r="E2" s="175"/>
    </row>
    <row r="3" spans="1:5" ht="18" customHeight="1">
      <c r="A3" s="175"/>
      <c r="B3" s="175"/>
      <c r="C3" s="175"/>
      <c r="D3" s="175"/>
      <c r="E3" s="175"/>
    </row>
    <row r="4" spans="1:11" ht="19.5" customHeight="1">
      <c r="A4" s="171" t="s">
        <v>98</v>
      </c>
      <c r="B4" s="43" t="s">
        <v>97</v>
      </c>
      <c r="C4" s="44"/>
      <c r="D4" s="172" t="s">
        <v>54</v>
      </c>
      <c r="E4" s="153">
        <v>43466</v>
      </c>
      <c r="F4" s="154"/>
      <c r="G4" s="155"/>
      <c r="H4" s="156"/>
      <c r="I4" s="156"/>
      <c r="J4" s="156"/>
      <c r="K4" s="156"/>
    </row>
    <row r="5" ht="19.5" customHeight="1"/>
    <row r="6" spans="1:5" ht="19.5" customHeight="1">
      <c r="A6" s="181" t="s">
        <v>15</v>
      </c>
      <c r="B6" s="182"/>
      <c r="C6" s="45"/>
      <c r="D6" s="183" t="s">
        <v>23</v>
      </c>
      <c r="E6" s="184"/>
    </row>
    <row r="7" spans="1:5" ht="19.5" customHeight="1">
      <c r="A7" s="47" t="s">
        <v>62</v>
      </c>
      <c r="B7" s="48">
        <f>Cash!C35</f>
        <v>0</v>
      </c>
      <c r="C7" s="4"/>
      <c r="D7" s="53" t="s">
        <v>66</v>
      </c>
      <c r="E7" s="54">
        <f>'Credit Card'!C34</f>
        <v>0</v>
      </c>
    </row>
    <row r="8" spans="1:5" ht="19.5" customHeight="1">
      <c r="A8" s="49" t="s">
        <v>63</v>
      </c>
      <c r="B8" s="50">
        <f>Cash!D35</f>
        <v>0</v>
      </c>
      <c r="C8" s="4"/>
      <c r="D8" s="55" t="s">
        <v>67</v>
      </c>
      <c r="E8" s="56">
        <f>'Credit Card'!D34</f>
        <v>0</v>
      </c>
    </row>
    <row r="9" spans="1:5" ht="19.5" customHeight="1">
      <c r="A9" s="49" t="s">
        <v>79</v>
      </c>
      <c r="B9" s="50">
        <f>Cash!E35</f>
        <v>0</v>
      </c>
      <c r="C9" s="4"/>
      <c r="D9" s="55" t="s">
        <v>79</v>
      </c>
      <c r="E9" s="56">
        <f>'Credit Card'!E34</f>
        <v>0</v>
      </c>
    </row>
    <row r="10" spans="1:5" ht="19.5" customHeight="1">
      <c r="A10" s="49" t="s">
        <v>64</v>
      </c>
      <c r="B10" s="50">
        <f>Cash!F35</f>
        <v>0</v>
      </c>
      <c r="C10" s="4"/>
      <c r="D10" s="55" t="s">
        <v>64</v>
      </c>
      <c r="E10" s="56">
        <f>'Credit Card'!F34</f>
        <v>0</v>
      </c>
    </row>
    <row r="11" spans="1:5" ht="19.5" customHeight="1">
      <c r="A11" s="49" t="s">
        <v>77</v>
      </c>
      <c r="B11" s="50">
        <f>Cash!G35</f>
        <v>0</v>
      </c>
      <c r="C11" s="4"/>
      <c r="D11" s="55" t="s">
        <v>77</v>
      </c>
      <c r="E11" s="56">
        <f>'Credit Card'!G34</f>
        <v>0</v>
      </c>
    </row>
    <row r="12" spans="1:5" ht="19.5" customHeight="1">
      <c r="A12" s="49" t="s">
        <v>56</v>
      </c>
      <c r="B12" s="50">
        <f>Cash!H35</f>
        <v>0</v>
      </c>
      <c r="C12" s="4"/>
      <c r="D12" s="55" t="s">
        <v>60</v>
      </c>
      <c r="E12" s="56">
        <f>'Credit Card'!H34</f>
        <v>0</v>
      </c>
    </row>
    <row r="13" spans="1:5" ht="19.5" customHeight="1">
      <c r="A13" s="49" t="s">
        <v>78</v>
      </c>
      <c r="B13" s="50">
        <f>Cash!I35</f>
        <v>0</v>
      </c>
      <c r="C13" s="4"/>
      <c r="D13" s="55" t="s">
        <v>78</v>
      </c>
      <c r="E13" s="56">
        <f>'Credit Card'!I34</f>
        <v>0</v>
      </c>
    </row>
    <row r="14" spans="1:5" ht="19.5" customHeight="1">
      <c r="A14" s="49" t="s">
        <v>87</v>
      </c>
      <c r="B14" s="50">
        <f>Cash!J35</f>
        <v>0</v>
      </c>
      <c r="C14" s="4"/>
      <c r="D14" s="55" t="s">
        <v>87</v>
      </c>
      <c r="E14" s="56">
        <f>'Credit Card'!J34</f>
        <v>0</v>
      </c>
    </row>
    <row r="15" spans="1:5" ht="19.5" customHeight="1">
      <c r="A15" s="49" t="s">
        <v>33</v>
      </c>
      <c r="B15" s="50">
        <f>Cash!K35</f>
        <v>0</v>
      </c>
      <c r="C15" s="4"/>
      <c r="D15" s="55" t="s">
        <v>33</v>
      </c>
      <c r="E15" s="56">
        <f>'Credit Card'!K34</f>
        <v>0</v>
      </c>
    </row>
    <row r="16" spans="1:5" ht="19.5" customHeight="1">
      <c r="A16" s="49" t="s">
        <v>65</v>
      </c>
      <c r="B16" s="50">
        <f>Cash!L35</f>
        <v>0</v>
      </c>
      <c r="C16" s="4"/>
      <c r="D16" s="57" t="s">
        <v>65</v>
      </c>
      <c r="E16" s="58">
        <f>'Credit Card'!L34</f>
        <v>0</v>
      </c>
    </row>
    <row r="17" spans="1:5" ht="19.5" customHeight="1">
      <c r="A17" s="51" t="s">
        <v>1</v>
      </c>
      <c r="B17" s="52">
        <f>SUM(B7:B16)</f>
        <v>0</v>
      </c>
      <c r="C17" s="4"/>
      <c r="D17" s="59" t="s">
        <v>2</v>
      </c>
      <c r="E17" s="60">
        <f>SUM(E7:E16)</f>
        <v>0</v>
      </c>
    </row>
    <row r="18" spans="1:5" ht="19.5" customHeight="1">
      <c r="A18" s="3"/>
      <c r="B18" s="12"/>
      <c r="C18" s="4"/>
      <c r="D18" s="13"/>
      <c r="E18" s="14"/>
    </row>
    <row r="19" spans="1:5" ht="19.5" customHeight="1">
      <c r="A19" s="51" t="s">
        <v>3</v>
      </c>
      <c r="B19" s="61">
        <f>SUM(B17,E17)</f>
        <v>0</v>
      </c>
      <c r="C19" s="4"/>
      <c r="D19" s="13"/>
      <c r="E19" s="15"/>
    </row>
    <row r="20" spans="1:5" ht="19.5" customHeight="1">
      <c r="A20" s="4"/>
      <c r="B20" s="4"/>
      <c r="C20" s="4"/>
      <c r="D20" s="4"/>
      <c r="E20" s="4"/>
    </row>
    <row r="21" spans="1:5" ht="19.5" customHeight="1">
      <c r="A21" s="183" t="s">
        <v>16</v>
      </c>
      <c r="B21" s="188"/>
      <c r="C21" s="188"/>
      <c r="D21" s="188"/>
      <c r="E21" s="188"/>
    </row>
    <row r="22" spans="1:5" ht="19.5" customHeight="1">
      <c r="A22" s="62" t="s">
        <v>20</v>
      </c>
      <c r="B22" s="62" t="s">
        <v>83</v>
      </c>
      <c r="C22" s="180" t="s">
        <v>73</v>
      </c>
      <c r="D22" s="180"/>
      <c r="E22" s="180"/>
    </row>
    <row r="23" spans="1:5" ht="19.5" customHeight="1">
      <c r="A23" s="55" t="s">
        <v>36</v>
      </c>
      <c r="B23" s="63"/>
      <c r="C23" s="185"/>
      <c r="D23" s="185"/>
      <c r="E23" s="185"/>
    </row>
    <row r="24" spans="1:5" ht="19.5" customHeight="1">
      <c r="A24" s="55" t="s">
        <v>82</v>
      </c>
      <c r="B24" s="63"/>
      <c r="C24" s="187"/>
      <c r="D24" s="187"/>
      <c r="E24" s="187"/>
    </row>
    <row r="25" spans="1:5" ht="19.5" customHeight="1">
      <c r="A25" s="55" t="s">
        <v>81</v>
      </c>
      <c r="B25" s="63"/>
      <c r="C25" s="185"/>
      <c r="D25" s="185"/>
      <c r="E25" s="185"/>
    </row>
    <row r="26" spans="1:5" ht="19.5" customHeight="1">
      <c r="A26" s="55" t="s">
        <v>94</v>
      </c>
      <c r="B26" s="63"/>
      <c r="C26" s="185"/>
      <c r="D26" s="185"/>
      <c r="E26" s="185"/>
    </row>
    <row r="27" spans="1:5" ht="19.5" customHeight="1">
      <c r="A27" s="55" t="s">
        <v>74</v>
      </c>
      <c r="B27" s="63"/>
      <c r="C27" s="185"/>
      <c r="D27" s="185"/>
      <c r="E27" s="185"/>
    </row>
    <row r="28" spans="1:5" ht="19.5" customHeight="1">
      <c r="A28" s="49" t="s">
        <v>37</v>
      </c>
      <c r="B28" s="64"/>
      <c r="C28" s="186"/>
      <c r="D28" s="186"/>
      <c r="E28" s="186"/>
    </row>
    <row r="29" spans="1:5" ht="19.5" customHeight="1">
      <c r="A29" s="3"/>
      <c r="C29" s="2"/>
      <c r="D29" s="2"/>
      <c r="E29" s="2"/>
    </row>
    <row r="30" spans="1:5" ht="24" customHeight="1">
      <c r="A30" s="178" t="s">
        <v>90</v>
      </c>
      <c r="B30" s="178"/>
      <c r="C30" s="178"/>
      <c r="D30" s="178"/>
      <c r="E30" s="178"/>
    </row>
    <row r="31" spans="1:5" ht="36" customHeight="1">
      <c r="A31" s="178" t="s">
        <v>53</v>
      </c>
      <c r="B31" s="179"/>
      <c r="C31" s="179"/>
      <c r="D31" s="179"/>
      <c r="E31" s="179"/>
    </row>
    <row r="32" spans="1:5" ht="18" customHeight="1">
      <c r="A32" s="74"/>
      <c r="B32" s="73"/>
      <c r="C32" s="73"/>
      <c r="D32" s="73"/>
      <c r="E32" s="73"/>
    </row>
    <row r="33" spans="1:5" ht="18" customHeight="1">
      <c r="A33" s="173" t="s">
        <v>34</v>
      </c>
      <c r="B33" s="75">
        <f ca="1">NOW()</f>
        <v>43472.45826377315</v>
      </c>
      <c r="C33" s="176" t="s">
        <v>99</v>
      </c>
      <c r="D33" s="177"/>
      <c r="E33" s="177"/>
    </row>
    <row r="34" spans="1:5" ht="12">
      <c r="A34" s="118"/>
      <c r="B34" s="118"/>
      <c r="C34" s="118"/>
      <c r="D34" s="118"/>
      <c r="E34" s="118"/>
    </row>
    <row r="39" ht="12">
      <c r="G39" s="169"/>
    </row>
  </sheetData>
  <sheetProtection/>
  <mergeCells count="14">
    <mergeCell ref="C23:E23"/>
    <mergeCell ref="C24:E24"/>
    <mergeCell ref="C25:E25"/>
    <mergeCell ref="A21:E21"/>
    <mergeCell ref="A1:E3"/>
    <mergeCell ref="C33:E33"/>
    <mergeCell ref="A30:E30"/>
    <mergeCell ref="A31:E31"/>
    <mergeCell ref="C22:E22"/>
    <mergeCell ref="A6:B6"/>
    <mergeCell ref="D6:E6"/>
    <mergeCell ref="C26:E26"/>
    <mergeCell ref="C27:E27"/>
    <mergeCell ref="C28:E28"/>
  </mergeCells>
  <printOptions/>
  <pageMargins left="1.1" right="1.1" top="0.5" bottom="0.5" header="0.5" footer="0.5"/>
  <pageSetup orientation="portrait" scale="98"/>
  <ignoredErrors>
    <ignoredError sqref="B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showGridLines="0" zoomScale="125" zoomScaleNormal="125" workbookViewId="0" topLeftCell="A1">
      <selection activeCell="A1" sqref="A1:L1"/>
    </sheetView>
  </sheetViews>
  <sheetFormatPr defaultColWidth="11.57421875" defaultRowHeight="12.75"/>
  <cols>
    <col min="1" max="1" width="5.8515625" style="22" customWidth="1"/>
    <col min="2" max="2" width="25.8515625" style="22" customWidth="1"/>
    <col min="3" max="12" width="8.28125" style="22" customWidth="1"/>
    <col min="13" max="16384" width="11.421875" style="22" customWidth="1"/>
  </cols>
  <sheetData>
    <row r="1" spans="1:12" ht="39.75" customHeight="1">
      <c r="A1" s="191" t="s">
        <v>100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  <c r="L1" s="193"/>
    </row>
    <row r="2" spans="1:12" ht="18" customHeight="1">
      <c r="A2" s="194" t="str">
        <f>Summary!B4</f>
        <v>Employee name</v>
      </c>
      <c r="B2" s="195"/>
      <c r="C2" s="195"/>
      <c r="D2" s="17"/>
      <c r="E2" s="17"/>
      <c r="F2" s="18"/>
      <c r="G2" s="18"/>
      <c r="H2" s="18"/>
      <c r="I2" s="196">
        <f>Summary!E4</f>
        <v>43466</v>
      </c>
      <c r="J2" s="197"/>
      <c r="K2" s="197"/>
      <c r="L2" s="197"/>
    </row>
    <row r="3" spans="1:12" ht="18" customHeight="1">
      <c r="A3" s="18"/>
      <c r="B3" s="19"/>
      <c r="C3" s="20"/>
      <c r="D3" s="20"/>
      <c r="E3" s="18"/>
      <c r="F3" s="18"/>
      <c r="G3" s="18"/>
      <c r="H3" s="18"/>
      <c r="I3" s="18"/>
      <c r="J3" s="18"/>
      <c r="K3" s="21"/>
      <c r="L3" s="18"/>
    </row>
    <row r="4" spans="1:13" ht="19.5" customHeight="1">
      <c r="A4" s="125" t="s">
        <v>35</v>
      </c>
      <c r="B4" s="126" t="s">
        <v>58</v>
      </c>
      <c r="C4" s="127" t="s">
        <v>62</v>
      </c>
      <c r="D4" s="127" t="s">
        <v>63</v>
      </c>
      <c r="E4" s="127" t="s">
        <v>93</v>
      </c>
      <c r="F4" s="127" t="s">
        <v>64</v>
      </c>
      <c r="G4" s="127" t="s">
        <v>77</v>
      </c>
      <c r="H4" s="127" t="s">
        <v>56</v>
      </c>
      <c r="I4" s="127" t="s">
        <v>78</v>
      </c>
      <c r="J4" s="127" t="s">
        <v>87</v>
      </c>
      <c r="K4" s="128" t="s">
        <v>33</v>
      </c>
      <c r="L4" s="128" t="s">
        <v>59</v>
      </c>
      <c r="M4" s="124"/>
    </row>
    <row r="5" spans="1:15" ht="18" customHeight="1">
      <c r="A5" s="132">
        <f>Summary!E4</f>
        <v>43466</v>
      </c>
      <c r="B5" s="87" t="s">
        <v>0</v>
      </c>
      <c r="C5" s="144">
        <f>Mileage!E34*0.696</f>
        <v>0</v>
      </c>
      <c r="D5" s="144"/>
      <c r="E5" s="144"/>
      <c r="F5" s="144"/>
      <c r="G5" s="144"/>
      <c r="H5" s="144"/>
      <c r="I5" s="144"/>
      <c r="J5" s="144"/>
      <c r="K5" s="145"/>
      <c r="L5" s="144"/>
      <c r="O5" s="133">
        <f>I5+J5</f>
        <v>0</v>
      </c>
    </row>
    <row r="6" spans="1:15" ht="18" customHeight="1">
      <c r="A6" s="31"/>
      <c r="B6" s="25"/>
      <c r="C6" s="138"/>
      <c r="D6" s="138"/>
      <c r="E6" s="138"/>
      <c r="F6" s="138"/>
      <c r="G6" s="138"/>
      <c r="H6" s="138"/>
      <c r="I6" s="138"/>
      <c r="J6" s="138"/>
      <c r="K6" s="146"/>
      <c r="L6" s="138"/>
      <c r="O6" s="133">
        <f aca="true" t="shared" si="0" ref="O6:O34">I6+J6</f>
        <v>0</v>
      </c>
    </row>
    <row r="7" spans="1:15" ht="18" customHeight="1">
      <c r="A7" s="31"/>
      <c r="B7" s="25"/>
      <c r="C7" s="138"/>
      <c r="D7" s="138"/>
      <c r="E7" s="138"/>
      <c r="F7" s="138"/>
      <c r="G7" s="138"/>
      <c r="H7" s="138"/>
      <c r="I7" s="138"/>
      <c r="J7" s="138"/>
      <c r="K7" s="139"/>
      <c r="L7" s="138"/>
      <c r="O7" s="133">
        <f aca="true" t="shared" si="1" ref="O7:O20">I7+J7</f>
        <v>0</v>
      </c>
    </row>
    <row r="8" spans="1:15" ht="18" customHeight="1">
      <c r="A8" s="31"/>
      <c r="B8" s="25"/>
      <c r="C8" s="138"/>
      <c r="D8" s="138"/>
      <c r="E8" s="138"/>
      <c r="F8" s="138"/>
      <c r="G8" s="138"/>
      <c r="H8" s="138"/>
      <c r="I8" s="138"/>
      <c r="J8" s="138"/>
      <c r="K8" s="139"/>
      <c r="L8" s="138"/>
      <c r="O8" s="133">
        <f t="shared" si="1"/>
        <v>0</v>
      </c>
    </row>
    <row r="9" spans="1:15" ht="18" customHeight="1">
      <c r="A9" s="31"/>
      <c r="B9" s="25"/>
      <c r="C9" s="138"/>
      <c r="D9" s="138"/>
      <c r="E9" s="138"/>
      <c r="F9" s="138"/>
      <c r="G9" s="138"/>
      <c r="H9" s="138"/>
      <c r="I9" s="138"/>
      <c r="J9" s="138"/>
      <c r="K9" s="139"/>
      <c r="L9" s="138"/>
      <c r="O9" s="133">
        <f t="shared" si="1"/>
        <v>0</v>
      </c>
    </row>
    <row r="10" spans="1:15" ht="18" customHeight="1">
      <c r="A10" s="31"/>
      <c r="B10" s="25"/>
      <c r="C10" s="147"/>
      <c r="D10" s="147"/>
      <c r="E10" s="147"/>
      <c r="F10" s="147"/>
      <c r="G10" s="147"/>
      <c r="H10" s="147"/>
      <c r="I10" s="147"/>
      <c r="J10" s="147"/>
      <c r="K10" s="146"/>
      <c r="L10" s="147"/>
      <c r="O10" s="133">
        <f t="shared" si="1"/>
        <v>0</v>
      </c>
    </row>
    <row r="11" spans="1:15" ht="18" customHeight="1">
      <c r="A11" s="31"/>
      <c r="B11" s="25"/>
      <c r="C11" s="138"/>
      <c r="D11" s="138"/>
      <c r="E11" s="138"/>
      <c r="F11" s="138"/>
      <c r="G11" s="138"/>
      <c r="H11" s="138"/>
      <c r="I11" s="138"/>
      <c r="J11" s="138"/>
      <c r="K11" s="139"/>
      <c r="L11" s="138"/>
      <c r="O11" s="133">
        <f t="shared" si="1"/>
        <v>0</v>
      </c>
    </row>
    <row r="12" spans="1:15" ht="18" customHeight="1">
      <c r="A12" s="31"/>
      <c r="B12" s="25"/>
      <c r="C12" s="138"/>
      <c r="D12" s="138"/>
      <c r="E12" s="138"/>
      <c r="F12" s="138"/>
      <c r="G12" s="138"/>
      <c r="H12" s="138"/>
      <c r="I12" s="138"/>
      <c r="J12" s="138"/>
      <c r="K12" s="139"/>
      <c r="L12" s="138"/>
      <c r="O12" s="133">
        <f t="shared" si="1"/>
        <v>0</v>
      </c>
    </row>
    <row r="13" spans="1:15" ht="18" customHeight="1">
      <c r="A13" s="31"/>
      <c r="B13" s="25"/>
      <c r="C13" s="138"/>
      <c r="D13" s="138"/>
      <c r="E13" s="138"/>
      <c r="F13" s="138"/>
      <c r="G13" s="138"/>
      <c r="H13" s="138"/>
      <c r="I13" s="138"/>
      <c r="J13" s="138"/>
      <c r="K13" s="139"/>
      <c r="L13" s="138"/>
      <c r="O13" s="133">
        <f t="shared" si="1"/>
        <v>0</v>
      </c>
    </row>
    <row r="14" spans="1:15" ht="18" customHeight="1">
      <c r="A14" s="31"/>
      <c r="B14" s="25"/>
      <c r="C14" s="138"/>
      <c r="D14" s="138"/>
      <c r="E14" s="138"/>
      <c r="F14" s="138"/>
      <c r="G14" s="138"/>
      <c r="H14" s="138"/>
      <c r="I14" s="138"/>
      <c r="J14" s="138"/>
      <c r="K14" s="139"/>
      <c r="L14" s="138"/>
      <c r="O14" s="133">
        <f t="shared" si="1"/>
        <v>0</v>
      </c>
    </row>
    <row r="15" spans="1:15" ht="18" customHeight="1">
      <c r="A15" s="31"/>
      <c r="B15" s="25"/>
      <c r="C15" s="147"/>
      <c r="D15" s="147"/>
      <c r="E15" s="147"/>
      <c r="F15" s="147"/>
      <c r="G15" s="147"/>
      <c r="H15" s="147"/>
      <c r="I15" s="140"/>
      <c r="J15" s="147"/>
      <c r="K15" s="146"/>
      <c r="L15" s="147"/>
      <c r="O15" s="133">
        <f t="shared" si="1"/>
        <v>0</v>
      </c>
    </row>
    <row r="16" spans="1:15" ht="18" customHeight="1">
      <c r="A16" s="31"/>
      <c r="B16" s="25"/>
      <c r="C16" s="138"/>
      <c r="D16" s="138"/>
      <c r="E16" s="138"/>
      <c r="F16" s="138"/>
      <c r="G16" s="138"/>
      <c r="H16" s="138"/>
      <c r="I16" s="138"/>
      <c r="J16" s="138"/>
      <c r="K16" s="139"/>
      <c r="L16" s="138"/>
      <c r="O16" s="133">
        <f t="shared" si="1"/>
        <v>0</v>
      </c>
    </row>
    <row r="17" spans="1:15" ht="18" customHeight="1">
      <c r="A17" s="31"/>
      <c r="B17" s="25"/>
      <c r="C17" s="147"/>
      <c r="D17" s="147"/>
      <c r="E17" s="147"/>
      <c r="F17" s="147"/>
      <c r="G17" s="147"/>
      <c r="H17" s="147"/>
      <c r="I17" s="147"/>
      <c r="J17" s="147"/>
      <c r="K17" s="146"/>
      <c r="L17" s="147"/>
      <c r="O17" s="133">
        <f t="shared" si="1"/>
        <v>0</v>
      </c>
    </row>
    <row r="18" spans="1:15" ht="18" customHeight="1">
      <c r="A18" s="31"/>
      <c r="B18" s="25"/>
      <c r="C18" s="138"/>
      <c r="D18" s="138"/>
      <c r="E18" s="138"/>
      <c r="F18" s="138"/>
      <c r="G18" s="138"/>
      <c r="H18" s="138"/>
      <c r="I18" s="138"/>
      <c r="J18" s="138"/>
      <c r="K18" s="139"/>
      <c r="L18" s="138"/>
      <c r="O18" s="133">
        <f t="shared" si="1"/>
        <v>0</v>
      </c>
    </row>
    <row r="19" spans="1:15" ht="18" customHeight="1">
      <c r="A19" s="31"/>
      <c r="B19" s="25"/>
      <c r="C19" s="138"/>
      <c r="D19" s="138"/>
      <c r="E19" s="138"/>
      <c r="F19" s="138"/>
      <c r="G19" s="138"/>
      <c r="H19" s="138"/>
      <c r="I19" s="138"/>
      <c r="J19" s="138"/>
      <c r="K19" s="139"/>
      <c r="L19" s="138"/>
      <c r="O19" s="133">
        <f t="shared" si="1"/>
        <v>0</v>
      </c>
    </row>
    <row r="20" spans="1:15" ht="18" customHeight="1">
      <c r="A20" s="31"/>
      <c r="B20" s="25"/>
      <c r="C20" s="147"/>
      <c r="D20" s="147"/>
      <c r="E20" s="147"/>
      <c r="F20" s="147"/>
      <c r="G20" s="147"/>
      <c r="H20" s="147"/>
      <c r="I20" s="147"/>
      <c r="J20" s="147"/>
      <c r="K20" s="146"/>
      <c r="L20" s="147"/>
      <c r="O20" s="133">
        <f t="shared" si="1"/>
        <v>0</v>
      </c>
    </row>
    <row r="21" spans="1:15" ht="18" customHeight="1">
      <c r="A21" s="31"/>
      <c r="B21" s="25"/>
      <c r="C21" s="138"/>
      <c r="D21" s="138"/>
      <c r="E21" s="138"/>
      <c r="F21" s="138"/>
      <c r="G21" s="138"/>
      <c r="H21" s="138"/>
      <c r="I21" s="138"/>
      <c r="J21" s="138"/>
      <c r="K21" s="139"/>
      <c r="L21" s="138"/>
      <c r="O21" s="133">
        <f t="shared" si="0"/>
        <v>0</v>
      </c>
    </row>
    <row r="22" spans="1:15" ht="18" customHeight="1">
      <c r="A22" s="31"/>
      <c r="B22" s="25"/>
      <c r="C22" s="138"/>
      <c r="D22" s="138"/>
      <c r="E22" s="138"/>
      <c r="F22" s="138"/>
      <c r="G22" s="138"/>
      <c r="H22" s="138"/>
      <c r="I22" s="138"/>
      <c r="J22" s="138"/>
      <c r="K22" s="139"/>
      <c r="L22" s="138"/>
      <c r="O22" s="133">
        <f t="shared" si="0"/>
        <v>0</v>
      </c>
    </row>
    <row r="23" spans="1:15" ht="18" customHeight="1">
      <c r="A23" s="31"/>
      <c r="B23" s="25"/>
      <c r="C23" s="147"/>
      <c r="D23" s="147"/>
      <c r="E23" s="147"/>
      <c r="F23" s="147"/>
      <c r="G23" s="147"/>
      <c r="H23" s="147"/>
      <c r="I23" s="147"/>
      <c r="J23" s="147"/>
      <c r="K23" s="146"/>
      <c r="L23" s="147"/>
      <c r="O23" s="133">
        <f t="shared" si="0"/>
        <v>0</v>
      </c>
    </row>
    <row r="24" spans="1:15" ht="18" customHeight="1">
      <c r="A24" s="31"/>
      <c r="B24" s="25"/>
      <c r="C24" s="138"/>
      <c r="D24" s="138"/>
      <c r="E24" s="138"/>
      <c r="F24" s="138"/>
      <c r="G24" s="138"/>
      <c r="H24" s="138"/>
      <c r="I24" s="138"/>
      <c r="J24" s="138"/>
      <c r="K24" s="139"/>
      <c r="L24" s="138"/>
      <c r="O24" s="133">
        <f t="shared" si="0"/>
        <v>0</v>
      </c>
    </row>
    <row r="25" spans="1:15" ht="18" customHeight="1">
      <c r="A25" s="31"/>
      <c r="B25" s="25"/>
      <c r="C25" s="138"/>
      <c r="D25" s="138"/>
      <c r="E25" s="138"/>
      <c r="F25" s="138"/>
      <c r="G25" s="138"/>
      <c r="H25" s="138"/>
      <c r="I25" s="138"/>
      <c r="J25" s="138"/>
      <c r="K25" s="139"/>
      <c r="L25" s="138"/>
      <c r="O25" s="133">
        <f t="shared" si="0"/>
        <v>0</v>
      </c>
    </row>
    <row r="26" spans="1:15" ht="18" customHeight="1">
      <c r="A26" s="31"/>
      <c r="B26" s="25"/>
      <c r="C26" s="147"/>
      <c r="D26" s="147"/>
      <c r="E26" s="147"/>
      <c r="F26" s="147"/>
      <c r="G26" s="147"/>
      <c r="H26" s="147"/>
      <c r="I26" s="147"/>
      <c r="J26" s="147"/>
      <c r="K26" s="146"/>
      <c r="L26" s="147"/>
      <c r="O26" s="133">
        <f t="shared" si="0"/>
        <v>0</v>
      </c>
    </row>
    <row r="27" spans="1:15" ht="18" customHeight="1">
      <c r="A27" s="31"/>
      <c r="B27" s="25"/>
      <c r="C27" s="138"/>
      <c r="D27" s="138"/>
      <c r="E27" s="138"/>
      <c r="F27" s="138"/>
      <c r="G27" s="138"/>
      <c r="H27" s="138"/>
      <c r="I27" s="138"/>
      <c r="J27" s="138"/>
      <c r="K27" s="139"/>
      <c r="L27" s="138"/>
      <c r="O27" s="133">
        <f t="shared" si="0"/>
        <v>0</v>
      </c>
    </row>
    <row r="28" spans="1:15" ht="18" customHeight="1">
      <c r="A28" s="31"/>
      <c r="B28" s="25"/>
      <c r="C28" s="147"/>
      <c r="D28" s="147"/>
      <c r="E28" s="147"/>
      <c r="F28" s="147"/>
      <c r="G28" s="147"/>
      <c r="H28" s="147"/>
      <c r="I28" s="147"/>
      <c r="J28" s="147"/>
      <c r="K28" s="146"/>
      <c r="L28" s="147"/>
      <c r="O28" s="133">
        <f t="shared" si="0"/>
        <v>0</v>
      </c>
    </row>
    <row r="29" spans="1:15" ht="18" customHeight="1">
      <c r="A29" s="31"/>
      <c r="B29" s="25"/>
      <c r="C29" s="138"/>
      <c r="D29" s="138"/>
      <c r="E29" s="138"/>
      <c r="F29" s="138"/>
      <c r="G29" s="138"/>
      <c r="H29" s="138"/>
      <c r="I29" s="138"/>
      <c r="J29" s="138"/>
      <c r="K29" s="139"/>
      <c r="L29" s="138"/>
      <c r="O29" s="133">
        <f t="shared" si="0"/>
        <v>0</v>
      </c>
    </row>
    <row r="30" spans="1:15" ht="18" customHeight="1">
      <c r="A30" s="31"/>
      <c r="B30" s="25"/>
      <c r="C30" s="147"/>
      <c r="D30" s="147"/>
      <c r="E30" s="147"/>
      <c r="F30" s="147"/>
      <c r="G30" s="147"/>
      <c r="H30" s="147"/>
      <c r="I30" s="147"/>
      <c r="J30" s="147"/>
      <c r="K30" s="146"/>
      <c r="L30" s="147"/>
      <c r="O30" s="133">
        <f t="shared" si="0"/>
        <v>0</v>
      </c>
    </row>
    <row r="31" spans="1:15" ht="18" customHeight="1">
      <c r="A31" s="31"/>
      <c r="B31" s="25"/>
      <c r="C31" s="138"/>
      <c r="D31" s="138"/>
      <c r="E31" s="138"/>
      <c r="F31" s="138"/>
      <c r="G31" s="138"/>
      <c r="H31" s="138"/>
      <c r="I31" s="138"/>
      <c r="J31" s="138"/>
      <c r="K31" s="139"/>
      <c r="L31" s="138"/>
      <c r="O31" s="133">
        <f t="shared" si="0"/>
        <v>0</v>
      </c>
    </row>
    <row r="32" spans="1:15" ht="18" customHeight="1">
      <c r="A32" s="31"/>
      <c r="B32" s="25"/>
      <c r="C32" s="147"/>
      <c r="D32" s="147"/>
      <c r="E32" s="147"/>
      <c r="F32" s="147"/>
      <c r="G32" s="147"/>
      <c r="H32" s="147"/>
      <c r="I32" s="147"/>
      <c r="J32" s="147"/>
      <c r="K32" s="146"/>
      <c r="L32" s="147"/>
      <c r="O32" s="133">
        <f t="shared" si="0"/>
        <v>0</v>
      </c>
    </row>
    <row r="33" spans="1:15" ht="18" customHeight="1">
      <c r="A33" s="31"/>
      <c r="B33" s="25"/>
      <c r="C33" s="147"/>
      <c r="D33" s="147"/>
      <c r="E33" s="147"/>
      <c r="F33" s="147"/>
      <c r="G33" s="147"/>
      <c r="H33" s="147"/>
      <c r="I33" s="147"/>
      <c r="J33" s="147"/>
      <c r="K33" s="146"/>
      <c r="L33" s="147"/>
      <c r="O33" s="133">
        <f t="shared" si="0"/>
        <v>0</v>
      </c>
    </row>
    <row r="34" spans="1:15" ht="18" customHeight="1">
      <c r="A34" s="36"/>
      <c r="B34" s="26"/>
      <c r="C34" s="148"/>
      <c r="D34" s="148"/>
      <c r="E34" s="148"/>
      <c r="F34" s="148"/>
      <c r="G34" s="148"/>
      <c r="H34" s="148"/>
      <c r="I34" s="148"/>
      <c r="J34" s="148"/>
      <c r="K34" s="149"/>
      <c r="L34" s="148"/>
      <c r="O34" s="133">
        <f t="shared" si="0"/>
        <v>0</v>
      </c>
    </row>
    <row r="35" spans="1:12" ht="18" customHeight="1">
      <c r="A35" s="94"/>
      <c r="B35" s="24" t="s">
        <v>80</v>
      </c>
      <c r="C35" s="23">
        <f>SUM(C5:C34)</f>
        <v>0</v>
      </c>
      <c r="D35" s="23">
        <f aca="true" t="shared" si="2" ref="D35:J35">SUM(D5:D34)</f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  <c r="H35" s="23">
        <f t="shared" si="2"/>
        <v>0</v>
      </c>
      <c r="I35" s="23">
        <f>ROUND(SUM(I5:I34),2)</f>
        <v>0</v>
      </c>
      <c r="J35" s="23">
        <f t="shared" si="2"/>
        <v>0</v>
      </c>
      <c r="K35" s="46">
        <f>SUM(K5:K34)</f>
        <v>0</v>
      </c>
      <c r="L35" s="23">
        <f>SUM(L5:L34)</f>
        <v>0</v>
      </c>
    </row>
    <row r="36" spans="1:12" ht="18" customHeight="1">
      <c r="A36" s="6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8" customHeight="1">
      <c r="A37" s="189">
        <f>Summary!B33</f>
        <v>43472.45826377315</v>
      </c>
      <c r="B37" s="190"/>
      <c r="C37" s="200" t="str">
        <f>"Total cash   "&amp;TEXT(ROUND(SUM(C35:L35),2),"$ 0.00")</f>
        <v>Total cash   $ 0.00</v>
      </c>
      <c r="D37" s="201"/>
      <c r="E37" s="201"/>
      <c r="F37" s="198" t="s">
        <v>92</v>
      </c>
      <c r="G37" s="199"/>
      <c r="H37" s="199"/>
      <c r="I37" s="199"/>
      <c r="J37" s="199"/>
      <c r="K37" s="199"/>
      <c r="L37" s="199"/>
    </row>
    <row r="38" ht="18" customHeight="1"/>
    <row r="39" ht="18" customHeight="1"/>
  </sheetData>
  <sheetProtection/>
  <mergeCells count="6">
    <mergeCell ref="A37:B37"/>
    <mergeCell ref="A1:L1"/>
    <mergeCell ref="A2:C2"/>
    <mergeCell ref="I2:L2"/>
    <mergeCell ref="F37:L37"/>
    <mergeCell ref="C37:E37"/>
  </mergeCells>
  <printOptions/>
  <pageMargins left="0.5" right="0.5" top="0.5" bottom="0.75" header="0.5" footer="0.5"/>
  <pageSetup fitToHeight="1" fitToWidth="1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zoomScale="125" zoomScaleNormal="125" workbookViewId="0" topLeftCell="A1">
      <selection activeCell="A1" sqref="A1:L1"/>
    </sheetView>
  </sheetViews>
  <sheetFormatPr defaultColWidth="11.57421875" defaultRowHeight="12.75"/>
  <cols>
    <col min="1" max="1" width="5.8515625" style="22" customWidth="1"/>
    <col min="2" max="2" width="25.8515625" style="22" customWidth="1"/>
    <col min="3" max="12" width="8.28125" style="22" customWidth="1"/>
    <col min="13" max="16384" width="11.421875" style="22" customWidth="1"/>
  </cols>
  <sheetData>
    <row r="1" spans="1:12" ht="39.75" customHeight="1">
      <c r="A1" s="202" t="s">
        <v>101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ht="18" customHeight="1">
      <c r="A2" s="204" t="str">
        <f>Summary!B4</f>
        <v>Employee name</v>
      </c>
      <c r="B2" s="205"/>
      <c r="C2" s="205"/>
      <c r="D2" s="17"/>
      <c r="E2" s="17"/>
      <c r="F2" s="17"/>
      <c r="H2" s="27"/>
      <c r="I2" s="206">
        <f>Summary!E4</f>
        <v>43466</v>
      </c>
      <c r="J2" s="196"/>
      <c r="K2" s="196"/>
      <c r="L2" s="196"/>
    </row>
    <row r="3" spans="1:12" ht="18" customHeight="1">
      <c r="A3" s="28"/>
      <c r="B3" s="17"/>
      <c r="C3" s="17"/>
      <c r="D3" s="17"/>
      <c r="E3" s="29"/>
      <c r="F3" s="29"/>
      <c r="H3" s="18"/>
      <c r="I3" s="30"/>
      <c r="J3" s="30"/>
      <c r="K3" s="30"/>
      <c r="L3" s="30"/>
    </row>
    <row r="4" spans="1:13" ht="19.5" customHeight="1">
      <c r="A4" s="125" t="s">
        <v>35</v>
      </c>
      <c r="B4" s="126" t="s">
        <v>58</v>
      </c>
      <c r="C4" s="127" t="s">
        <v>66</v>
      </c>
      <c r="D4" s="127" t="s">
        <v>67</v>
      </c>
      <c r="E4" s="127" t="s">
        <v>93</v>
      </c>
      <c r="F4" s="127" t="s">
        <v>64</v>
      </c>
      <c r="G4" s="127" t="s">
        <v>77</v>
      </c>
      <c r="H4" s="127" t="s">
        <v>60</v>
      </c>
      <c r="I4" s="127" t="s">
        <v>78</v>
      </c>
      <c r="J4" s="127" t="s">
        <v>87</v>
      </c>
      <c r="K4" s="128" t="s">
        <v>33</v>
      </c>
      <c r="L4" s="128" t="s">
        <v>59</v>
      </c>
      <c r="M4" s="123"/>
    </row>
    <row r="5" spans="1:15" ht="18" customHeight="1">
      <c r="A5" s="85"/>
      <c r="B5" s="86"/>
      <c r="C5" s="134"/>
      <c r="D5" s="135"/>
      <c r="E5" s="135"/>
      <c r="F5" s="135"/>
      <c r="G5" s="135"/>
      <c r="H5" s="135"/>
      <c r="I5" s="135"/>
      <c r="J5" s="135"/>
      <c r="K5" s="136"/>
      <c r="L5" s="135"/>
      <c r="O5" s="133">
        <f aca="true" t="shared" si="0" ref="O5:O33">I5+J5</f>
        <v>0</v>
      </c>
    </row>
    <row r="6" spans="1:15" ht="18" customHeight="1">
      <c r="A6" s="31"/>
      <c r="B6" s="32"/>
      <c r="C6" s="137"/>
      <c r="D6" s="138"/>
      <c r="E6" s="138"/>
      <c r="F6" s="138"/>
      <c r="G6" s="138"/>
      <c r="H6" s="138"/>
      <c r="I6" s="138"/>
      <c r="J6" s="138"/>
      <c r="K6" s="139"/>
      <c r="L6" s="138"/>
      <c r="O6" s="133">
        <f t="shared" si="0"/>
        <v>0</v>
      </c>
    </row>
    <row r="7" spans="1:15" ht="18" customHeight="1">
      <c r="A7" s="31"/>
      <c r="B7" s="32"/>
      <c r="C7" s="137"/>
      <c r="D7" s="138"/>
      <c r="E7" s="138"/>
      <c r="F7" s="138"/>
      <c r="G7" s="138"/>
      <c r="H7" s="138"/>
      <c r="I7" s="138"/>
      <c r="J7" s="138"/>
      <c r="K7" s="139"/>
      <c r="L7" s="138"/>
      <c r="O7" s="133">
        <f t="shared" si="0"/>
        <v>0</v>
      </c>
    </row>
    <row r="8" spans="1:15" ht="18" customHeight="1">
      <c r="A8" s="31"/>
      <c r="B8" s="32"/>
      <c r="C8" s="137"/>
      <c r="D8" s="138"/>
      <c r="E8" s="138"/>
      <c r="F8" s="138"/>
      <c r="G8" s="138"/>
      <c r="H8" s="138"/>
      <c r="I8" s="138"/>
      <c r="J8" s="138"/>
      <c r="K8" s="139"/>
      <c r="L8" s="138"/>
      <c r="O8" s="133">
        <f t="shared" si="0"/>
        <v>0</v>
      </c>
    </row>
    <row r="9" spans="1:15" ht="18" customHeight="1">
      <c r="A9" s="31"/>
      <c r="B9" s="32"/>
      <c r="C9" s="137"/>
      <c r="D9" s="138"/>
      <c r="E9" s="138"/>
      <c r="F9" s="138"/>
      <c r="G9" s="138"/>
      <c r="H9" s="138"/>
      <c r="I9" s="138"/>
      <c r="J9" s="138"/>
      <c r="K9" s="139"/>
      <c r="L9" s="138"/>
      <c r="O9" s="133">
        <f t="shared" si="0"/>
        <v>0</v>
      </c>
    </row>
    <row r="10" spans="1:15" ht="18" customHeight="1">
      <c r="A10" s="31"/>
      <c r="B10" s="32"/>
      <c r="C10" s="137"/>
      <c r="D10" s="138"/>
      <c r="E10" s="138"/>
      <c r="F10" s="138"/>
      <c r="G10" s="138"/>
      <c r="H10" s="138"/>
      <c r="I10" s="138"/>
      <c r="J10" s="138"/>
      <c r="K10" s="139"/>
      <c r="L10" s="138"/>
      <c r="O10" s="133">
        <f t="shared" si="0"/>
        <v>0</v>
      </c>
    </row>
    <row r="11" spans="1:15" ht="18" customHeight="1">
      <c r="A11" s="31"/>
      <c r="B11" s="32"/>
      <c r="C11" s="137"/>
      <c r="D11" s="138"/>
      <c r="E11" s="138"/>
      <c r="F11" s="138"/>
      <c r="G11" s="138"/>
      <c r="H11" s="138"/>
      <c r="I11" s="168"/>
      <c r="J11" s="138"/>
      <c r="K11" s="139"/>
      <c r="L11" s="138"/>
      <c r="O11" s="133">
        <f t="shared" si="0"/>
        <v>0</v>
      </c>
    </row>
    <row r="12" spans="1:15" ht="18" customHeight="1">
      <c r="A12" s="31"/>
      <c r="B12" s="25"/>
      <c r="C12" s="137"/>
      <c r="D12" s="138"/>
      <c r="E12" s="138"/>
      <c r="F12" s="138"/>
      <c r="G12" s="138"/>
      <c r="H12" s="138"/>
      <c r="I12" s="138"/>
      <c r="J12" s="138"/>
      <c r="K12" s="139"/>
      <c r="L12" s="138"/>
      <c r="O12" s="133">
        <f t="shared" si="0"/>
        <v>0</v>
      </c>
    </row>
    <row r="13" spans="1:15" ht="18" customHeight="1">
      <c r="A13" s="31"/>
      <c r="B13" s="25"/>
      <c r="C13" s="140"/>
      <c r="D13" s="138"/>
      <c r="E13" s="138"/>
      <c r="F13" s="138"/>
      <c r="G13" s="138"/>
      <c r="H13" s="138"/>
      <c r="I13" s="138"/>
      <c r="J13" s="138"/>
      <c r="K13" s="139"/>
      <c r="L13" s="138"/>
      <c r="O13" s="133">
        <f t="shared" si="0"/>
        <v>0</v>
      </c>
    </row>
    <row r="14" spans="1:15" ht="18" customHeight="1">
      <c r="A14" s="31"/>
      <c r="B14" s="32"/>
      <c r="C14" s="137"/>
      <c r="D14" s="138"/>
      <c r="E14" s="138"/>
      <c r="F14" s="138"/>
      <c r="G14" s="138"/>
      <c r="H14" s="138"/>
      <c r="I14" s="138"/>
      <c r="J14" s="138"/>
      <c r="K14" s="139"/>
      <c r="L14" s="138"/>
      <c r="O14" s="133">
        <f t="shared" si="0"/>
        <v>0</v>
      </c>
    </row>
    <row r="15" spans="1:15" ht="18" customHeight="1">
      <c r="A15" s="31"/>
      <c r="B15" s="32"/>
      <c r="C15" s="137"/>
      <c r="D15" s="138"/>
      <c r="E15" s="138"/>
      <c r="F15" s="138"/>
      <c r="G15" s="138"/>
      <c r="H15" s="138"/>
      <c r="I15" s="138"/>
      <c r="J15" s="138"/>
      <c r="K15" s="139"/>
      <c r="L15" s="138"/>
      <c r="O15" s="133">
        <f t="shared" si="0"/>
        <v>0</v>
      </c>
    </row>
    <row r="16" spans="1:15" ht="18" customHeight="1">
      <c r="A16" s="31"/>
      <c r="B16" s="32"/>
      <c r="C16" s="137"/>
      <c r="D16" s="138"/>
      <c r="E16" s="138"/>
      <c r="F16" s="138"/>
      <c r="G16" s="138"/>
      <c r="H16" s="138"/>
      <c r="I16" s="138"/>
      <c r="J16" s="138"/>
      <c r="K16" s="139"/>
      <c r="L16" s="138"/>
      <c r="O16" s="133">
        <f t="shared" si="0"/>
        <v>0</v>
      </c>
    </row>
    <row r="17" spans="1:15" ht="18" customHeight="1">
      <c r="A17" s="31"/>
      <c r="B17" s="32"/>
      <c r="C17" s="137"/>
      <c r="D17" s="138"/>
      <c r="E17" s="138"/>
      <c r="F17" s="138"/>
      <c r="G17" s="138"/>
      <c r="H17" s="138"/>
      <c r="I17" s="138"/>
      <c r="J17" s="138"/>
      <c r="K17" s="139"/>
      <c r="L17" s="138"/>
      <c r="O17" s="133">
        <f t="shared" si="0"/>
        <v>0</v>
      </c>
    </row>
    <row r="18" spans="1:15" ht="18" customHeight="1">
      <c r="A18" s="31"/>
      <c r="B18" s="32"/>
      <c r="C18" s="137"/>
      <c r="D18" s="138"/>
      <c r="E18" s="138"/>
      <c r="F18" s="138"/>
      <c r="G18" s="138"/>
      <c r="H18" s="138"/>
      <c r="I18" s="138"/>
      <c r="J18" s="138"/>
      <c r="K18" s="139"/>
      <c r="L18" s="138"/>
      <c r="O18" s="133">
        <f t="shared" si="0"/>
        <v>0</v>
      </c>
    </row>
    <row r="19" spans="1:15" ht="18" customHeight="1">
      <c r="A19" s="31"/>
      <c r="B19" s="32"/>
      <c r="C19" s="137"/>
      <c r="D19" s="138"/>
      <c r="E19" s="138"/>
      <c r="F19" s="138"/>
      <c r="G19" s="138"/>
      <c r="H19" s="138"/>
      <c r="I19" s="138"/>
      <c r="J19" s="138"/>
      <c r="K19" s="139"/>
      <c r="L19" s="138"/>
      <c r="O19" s="133">
        <f t="shared" si="0"/>
        <v>0</v>
      </c>
    </row>
    <row r="20" spans="1:15" ht="18" customHeight="1">
      <c r="A20" s="31"/>
      <c r="B20" s="32"/>
      <c r="C20" s="137"/>
      <c r="D20" s="138"/>
      <c r="E20" s="138"/>
      <c r="F20" s="138"/>
      <c r="G20" s="138"/>
      <c r="H20" s="138"/>
      <c r="I20" s="138"/>
      <c r="J20" s="138"/>
      <c r="K20" s="139"/>
      <c r="L20" s="138"/>
      <c r="O20" s="133">
        <f t="shared" si="0"/>
        <v>0</v>
      </c>
    </row>
    <row r="21" spans="1:15" ht="18" customHeight="1">
      <c r="A21" s="31"/>
      <c r="B21" s="32"/>
      <c r="C21" s="137"/>
      <c r="D21" s="138"/>
      <c r="E21" s="138"/>
      <c r="F21" s="138"/>
      <c r="G21" s="138"/>
      <c r="H21" s="138"/>
      <c r="I21" s="138"/>
      <c r="J21" s="138"/>
      <c r="K21" s="139"/>
      <c r="L21" s="138"/>
      <c r="O21" s="133">
        <f t="shared" si="0"/>
        <v>0</v>
      </c>
    </row>
    <row r="22" spans="1:15" ht="18" customHeight="1">
      <c r="A22" s="31"/>
      <c r="B22" s="32"/>
      <c r="C22" s="137"/>
      <c r="D22" s="138"/>
      <c r="E22" s="138"/>
      <c r="F22" s="138"/>
      <c r="G22" s="138"/>
      <c r="H22" s="138"/>
      <c r="I22" s="138"/>
      <c r="J22" s="138"/>
      <c r="K22" s="139"/>
      <c r="L22" s="138"/>
      <c r="O22" s="133">
        <f t="shared" si="0"/>
        <v>0</v>
      </c>
    </row>
    <row r="23" spans="1:15" ht="18" customHeight="1">
      <c r="A23" s="31"/>
      <c r="B23" s="32"/>
      <c r="C23" s="137"/>
      <c r="D23" s="138"/>
      <c r="E23" s="138"/>
      <c r="F23" s="138"/>
      <c r="G23" s="138"/>
      <c r="H23" s="138"/>
      <c r="I23" s="138"/>
      <c r="J23" s="138"/>
      <c r="K23" s="139"/>
      <c r="L23" s="138"/>
      <c r="O23" s="133">
        <f t="shared" si="0"/>
        <v>0</v>
      </c>
    </row>
    <row r="24" spans="1:15" ht="18" customHeight="1">
      <c r="A24" s="31"/>
      <c r="B24" s="32"/>
      <c r="C24" s="137"/>
      <c r="D24" s="138"/>
      <c r="E24" s="138"/>
      <c r="F24" s="138"/>
      <c r="G24" s="138"/>
      <c r="H24" s="138"/>
      <c r="I24" s="138"/>
      <c r="J24" s="138"/>
      <c r="K24" s="139"/>
      <c r="L24" s="138"/>
      <c r="O24" s="133">
        <f t="shared" si="0"/>
        <v>0</v>
      </c>
    </row>
    <row r="25" spans="1:15" ht="18" customHeight="1">
      <c r="A25" s="31"/>
      <c r="B25" s="32"/>
      <c r="C25" s="137"/>
      <c r="D25" s="138"/>
      <c r="E25" s="138"/>
      <c r="F25" s="138"/>
      <c r="G25" s="138"/>
      <c r="H25" s="138"/>
      <c r="I25" s="138"/>
      <c r="J25" s="138"/>
      <c r="K25" s="139"/>
      <c r="L25" s="138"/>
      <c r="O25" s="133">
        <f t="shared" si="0"/>
        <v>0</v>
      </c>
    </row>
    <row r="26" spans="1:15" ht="18" customHeight="1">
      <c r="A26" s="31"/>
      <c r="B26" s="32"/>
      <c r="C26" s="137"/>
      <c r="D26" s="138"/>
      <c r="E26" s="138"/>
      <c r="F26" s="138"/>
      <c r="G26" s="138"/>
      <c r="H26" s="138"/>
      <c r="I26" s="138"/>
      <c r="J26" s="138"/>
      <c r="K26" s="139"/>
      <c r="L26" s="138"/>
      <c r="O26" s="133">
        <f t="shared" si="0"/>
        <v>0</v>
      </c>
    </row>
    <row r="27" spans="1:15" ht="18" customHeight="1">
      <c r="A27" s="31"/>
      <c r="B27" s="32"/>
      <c r="C27" s="137"/>
      <c r="D27" s="138"/>
      <c r="E27" s="138"/>
      <c r="F27" s="138"/>
      <c r="G27" s="138"/>
      <c r="H27" s="138"/>
      <c r="I27" s="138"/>
      <c r="J27" s="138"/>
      <c r="K27" s="139"/>
      <c r="L27" s="138"/>
      <c r="O27" s="133">
        <f t="shared" si="0"/>
        <v>0</v>
      </c>
    </row>
    <row r="28" spans="1:15" ht="18" customHeight="1">
      <c r="A28" s="31"/>
      <c r="B28" s="32"/>
      <c r="C28" s="137"/>
      <c r="D28" s="138"/>
      <c r="E28" s="138"/>
      <c r="F28" s="138"/>
      <c r="G28" s="138"/>
      <c r="H28" s="138"/>
      <c r="I28" s="138"/>
      <c r="J28" s="138"/>
      <c r="K28" s="139"/>
      <c r="L28" s="138"/>
      <c r="O28" s="133">
        <f t="shared" si="0"/>
        <v>0</v>
      </c>
    </row>
    <row r="29" spans="1:15" ht="18" customHeight="1">
      <c r="A29" s="31"/>
      <c r="B29" s="32"/>
      <c r="C29" s="137"/>
      <c r="D29" s="138"/>
      <c r="E29" s="138"/>
      <c r="F29" s="138"/>
      <c r="G29" s="138"/>
      <c r="H29" s="138"/>
      <c r="I29" s="138"/>
      <c r="J29" s="138"/>
      <c r="K29" s="139"/>
      <c r="L29" s="138"/>
      <c r="O29" s="133">
        <f t="shared" si="0"/>
        <v>0</v>
      </c>
    </row>
    <row r="30" spans="1:15" ht="18" customHeight="1">
      <c r="A30" s="31"/>
      <c r="B30" s="32"/>
      <c r="C30" s="137"/>
      <c r="D30" s="138"/>
      <c r="E30" s="138"/>
      <c r="F30" s="138"/>
      <c r="G30" s="138"/>
      <c r="H30" s="138"/>
      <c r="I30" s="138"/>
      <c r="J30" s="138"/>
      <c r="K30" s="139"/>
      <c r="L30" s="138"/>
      <c r="O30" s="133">
        <f t="shared" si="0"/>
        <v>0</v>
      </c>
    </row>
    <row r="31" spans="1:15" ht="18" customHeight="1">
      <c r="A31" s="31"/>
      <c r="B31" s="32"/>
      <c r="C31" s="137"/>
      <c r="D31" s="138"/>
      <c r="E31" s="138"/>
      <c r="F31" s="138"/>
      <c r="G31" s="138"/>
      <c r="H31" s="138"/>
      <c r="I31" s="138"/>
      <c r="J31" s="138"/>
      <c r="K31" s="139"/>
      <c r="L31" s="138"/>
      <c r="O31" s="133">
        <f t="shared" si="0"/>
        <v>0</v>
      </c>
    </row>
    <row r="32" spans="1:15" ht="18" customHeight="1">
      <c r="A32" s="31"/>
      <c r="B32" s="32"/>
      <c r="C32" s="137"/>
      <c r="D32" s="138"/>
      <c r="E32" s="138"/>
      <c r="F32" s="138"/>
      <c r="G32" s="138"/>
      <c r="H32" s="138"/>
      <c r="I32" s="138"/>
      <c r="J32" s="138"/>
      <c r="K32" s="139"/>
      <c r="L32" s="138"/>
      <c r="O32" s="133">
        <f t="shared" si="0"/>
        <v>0</v>
      </c>
    </row>
    <row r="33" spans="1:15" ht="18" customHeight="1">
      <c r="A33" s="36"/>
      <c r="B33" s="37"/>
      <c r="C33" s="141"/>
      <c r="D33" s="142"/>
      <c r="E33" s="142"/>
      <c r="F33" s="142"/>
      <c r="G33" s="142"/>
      <c r="H33" s="142"/>
      <c r="I33" s="142"/>
      <c r="J33" s="142"/>
      <c r="K33" s="143"/>
      <c r="L33" s="138"/>
      <c r="O33" s="133">
        <f t="shared" si="0"/>
        <v>0</v>
      </c>
    </row>
    <row r="34" spans="1:12" ht="18" customHeight="1">
      <c r="A34" s="33"/>
      <c r="B34" s="24" t="s">
        <v>80</v>
      </c>
      <c r="C34" s="34">
        <f aca="true" t="shared" si="1" ref="C34:L34">SUM(C5:C33)</f>
        <v>0</v>
      </c>
      <c r="D34" s="34">
        <f t="shared" si="1"/>
        <v>0</v>
      </c>
      <c r="E34" s="34">
        <f t="shared" si="1"/>
        <v>0</v>
      </c>
      <c r="F34" s="109">
        <f t="shared" si="1"/>
        <v>0</v>
      </c>
      <c r="G34" s="109">
        <f t="shared" si="1"/>
        <v>0</v>
      </c>
      <c r="H34" s="109">
        <f t="shared" si="1"/>
        <v>0</v>
      </c>
      <c r="I34" s="23">
        <f>ROUND(SUM(I5:I33),2)</f>
        <v>0</v>
      </c>
      <c r="J34" s="109">
        <f>SUM(J5:J33)</f>
        <v>0</v>
      </c>
      <c r="K34" s="110">
        <f t="shared" si="1"/>
        <v>0</v>
      </c>
      <c r="L34" s="34">
        <f t="shared" si="1"/>
        <v>0</v>
      </c>
    </row>
    <row r="35" spans="1:12" ht="18" customHeight="1">
      <c r="A35" s="9"/>
      <c r="B35" s="10"/>
      <c r="C35" s="11"/>
      <c r="D35" s="11"/>
      <c r="E35" s="11"/>
      <c r="F35" s="111"/>
      <c r="G35" s="111"/>
      <c r="H35" s="111"/>
      <c r="I35" s="111"/>
      <c r="J35" s="111"/>
      <c r="K35" s="111"/>
      <c r="L35" s="111"/>
    </row>
    <row r="36" spans="1:12" ht="18" customHeight="1">
      <c r="A36" s="189">
        <f>Summary!B33</f>
        <v>43472.45826377315</v>
      </c>
      <c r="B36" s="190"/>
      <c r="C36" s="200" t="str">
        <f>"Total credit   "&amp;TEXT(ROUND(SUM(C34:L34),2),"$ 0.00")</f>
        <v>Total credit   $ 0.00</v>
      </c>
      <c r="D36" s="201"/>
      <c r="E36" s="201"/>
      <c r="F36" s="198" t="s">
        <v>29</v>
      </c>
      <c r="G36" s="199"/>
      <c r="H36" s="199"/>
      <c r="I36" s="199"/>
      <c r="J36" s="199"/>
      <c r="K36" s="199"/>
      <c r="L36" s="199"/>
    </row>
    <row r="37" ht="18" customHeight="1"/>
  </sheetData>
  <sheetProtection/>
  <mergeCells count="6">
    <mergeCell ref="A1:L1"/>
    <mergeCell ref="A36:B36"/>
    <mergeCell ref="A2:C2"/>
    <mergeCell ref="I2:L2"/>
    <mergeCell ref="F36:L36"/>
    <mergeCell ref="C36:E36"/>
  </mergeCells>
  <printOptions/>
  <pageMargins left="0.5" right="0.5" top="0.5" bottom="0.75" header="0.5" footer="0.5"/>
  <pageSetup fitToHeight="1" fitToWidth="1" orientation="portrait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="125" zoomScaleNormal="125" workbookViewId="0" topLeftCell="A1">
      <selection activeCell="A1" sqref="A1:E1"/>
    </sheetView>
  </sheetViews>
  <sheetFormatPr defaultColWidth="8.8515625" defaultRowHeight="12.75"/>
  <cols>
    <col min="1" max="1" width="8.8515625" style="1" customWidth="1"/>
    <col min="2" max="2" width="18.8515625" style="1" customWidth="1"/>
    <col min="3" max="3" width="18.421875" style="1" customWidth="1"/>
    <col min="4" max="4" width="24.8515625" style="1" customWidth="1"/>
    <col min="5" max="5" width="18.421875" style="1" customWidth="1"/>
    <col min="6" max="16384" width="8.8515625" style="1" customWidth="1"/>
  </cols>
  <sheetData>
    <row r="1" spans="1:12" ht="39.75" customHeight="1">
      <c r="A1" s="207" t="s">
        <v>102</v>
      </c>
      <c r="B1" s="208"/>
      <c r="C1" s="208"/>
      <c r="D1" s="208"/>
      <c r="E1" s="208"/>
      <c r="F1" s="113"/>
      <c r="G1" s="113"/>
      <c r="H1" s="113"/>
      <c r="I1" s="113"/>
      <c r="J1" s="113"/>
      <c r="K1" s="113"/>
      <c r="L1" s="113"/>
    </row>
    <row r="2" spans="1:11" ht="18" customHeight="1">
      <c r="A2" s="205" t="str">
        <f>Summary!B4</f>
        <v>Employee name</v>
      </c>
      <c r="B2" s="205"/>
      <c r="C2" s="205"/>
      <c r="D2" s="205"/>
      <c r="E2" s="131">
        <f>Summary!E4</f>
        <v>43466</v>
      </c>
      <c r="K2" s="114"/>
    </row>
    <row r="3" spans="1:5" ht="18" customHeight="1">
      <c r="A3" s="79"/>
      <c r="E3" s="35"/>
    </row>
    <row r="4" spans="1:5" s="42" customFormat="1" ht="19.5" customHeight="1">
      <c r="A4" s="129" t="s">
        <v>91</v>
      </c>
      <c r="B4" s="209" t="s">
        <v>21</v>
      </c>
      <c r="C4" s="209"/>
      <c r="D4" s="209"/>
      <c r="E4" s="130" t="s">
        <v>9</v>
      </c>
    </row>
    <row r="5" spans="1:14" ht="18.75" customHeight="1">
      <c r="A5" s="99"/>
      <c r="B5" s="157"/>
      <c r="C5" s="158"/>
      <c r="D5" s="159"/>
      <c r="E5" s="100"/>
      <c r="F5" s="2"/>
      <c r="G5" s="2"/>
      <c r="H5" s="2"/>
      <c r="I5" s="2"/>
      <c r="J5" s="2"/>
      <c r="K5" s="2"/>
      <c r="L5" s="2"/>
      <c r="M5" s="2"/>
      <c r="N5" s="2"/>
    </row>
    <row r="6" spans="1:14" ht="18.75" customHeight="1">
      <c r="A6" s="101"/>
      <c r="B6" s="170"/>
      <c r="C6" s="160"/>
      <c r="D6" s="161"/>
      <c r="E6" s="102"/>
      <c r="F6" s="2"/>
      <c r="G6" s="2"/>
      <c r="H6" s="2"/>
      <c r="I6" s="2"/>
      <c r="J6" s="2"/>
      <c r="K6" s="2"/>
      <c r="L6" s="2"/>
      <c r="M6" s="2"/>
      <c r="N6" s="2"/>
    </row>
    <row r="7" spans="1:14" ht="18.75" customHeight="1">
      <c r="A7" s="101"/>
      <c r="B7" s="170"/>
      <c r="C7" s="160"/>
      <c r="D7" s="161"/>
      <c r="E7" s="102"/>
      <c r="F7" s="2"/>
      <c r="G7" s="2"/>
      <c r="H7" s="2"/>
      <c r="I7" s="2"/>
      <c r="J7" s="2"/>
      <c r="K7" s="2"/>
      <c r="L7" s="2"/>
      <c r="M7" s="2"/>
      <c r="N7" s="2"/>
    </row>
    <row r="8" spans="1:14" ht="18.75" customHeight="1">
      <c r="A8" s="101"/>
      <c r="B8" s="170"/>
      <c r="C8" s="160"/>
      <c r="D8" s="161"/>
      <c r="E8" s="102"/>
      <c r="F8" s="2"/>
      <c r="G8" s="2"/>
      <c r="H8" s="2"/>
      <c r="I8" s="2"/>
      <c r="J8" s="2"/>
      <c r="K8" s="2"/>
      <c r="L8" s="2"/>
      <c r="M8" s="2"/>
      <c r="N8" s="2"/>
    </row>
    <row r="9" spans="1:14" ht="18.75" customHeight="1">
      <c r="A9" s="101"/>
      <c r="B9" s="170"/>
      <c r="C9" s="160"/>
      <c r="D9" s="161"/>
      <c r="E9" s="102"/>
      <c r="F9" s="2"/>
      <c r="G9" s="2"/>
      <c r="H9" s="2"/>
      <c r="I9" s="2"/>
      <c r="J9" s="2"/>
      <c r="K9" s="2"/>
      <c r="L9" s="2"/>
      <c r="M9" s="2"/>
      <c r="N9" s="2"/>
    </row>
    <row r="10" spans="1:14" ht="18.75" customHeight="1">
      <c r="A10" s="101"/>
      <c r="B10" s="170"/>
      <c r="C10" s="151"/>
      <c r="D10" s="152"/>
      <c r="E10" s="102"/>
      <c r="F10" s="2"/>
      <c r="G10" s="2"/>
      <c r="H10" s="2"/>
      <c r="I10" s="2"/>
      <c r="J10" s="2"/>
      <c r="K10" s="2"/>
      <c r="L10" s="2"/>
      <c r="M10" s="2"/>
      <c r="N10" s="2"/>
    </row>
    <row r="11" spans="1:14" ht="18.75" customHeight="1">
      <c r="A11" s="101"/>
      <c r="B11" s="170"/>
      <c r="C11" s="160"/>
      <c r="D11" s="161"/>
      <c r="E11" s="102"/>
      <c r="F11" s="2"/>
      <c r="G11" s="2"/>
      <c r="H11" s="2"/>
      <c r="I11" s="2"/>
      <c r="J11" s="2"/>
      <c r="K11" s="2"/>
      <c r="L11" s="2"/>
      <c r="M11" s="2"/>
      <c r="N11" s="2"/>
    </row>
    <row r="12" spans="1:14" ht="18.75" customHeight="1">
      <c r="A12" s="101"/>
      <c r="B12" s="170"/>
      <c r="C12" s="160"/>
      <c r="D12" s="161"/>
      <c r="E12" s="102"/>
      <c r="F12" s="2"/>
      <c r="G12" s="2"/>
      <c r="H12" s="2"/>
      <c r="I12" s="2"/>
      <c r="J12" s="2"/>
      <c r="K12" s="2"/>
      <c r="L12" s="2"/>
      <c r="M12" s="2"/>
      <c r="N12" s="2"/>
    </row>
    <row r="13" spans="1:14" ht="18.75" customHeight="1">
      <c r="A13" s="101"/>
      <c r="B13" s="170"/>
      <c r="C13" s="160"/>
      <c r="D13" s="161"/>
      <c r="E13" s="102"/>
      <c r="F13" s="2"/>
      <c r="G13" s="2"/>
      <c r="H13" s="2"/>
      <c r="I13" s="2"/>
      <c r="J13" s="2"/>
      <c r="K13" s="2"/>
      <c r="L13" s="2"/>
      <c r="M13" s="2"/>
      <c r="N13" s="2"/>
    </row>
    <row r="14" spans="1:14" ht="18.75" customHeight="1">
      <c r="A14" s="101"/>
      <c r="B14" s="150"/>
      <c r="C14" s="160"/>
      <c r="D14" s="161"/>
      <c r="E14" s="102"/>
      <c r="F14" s="2"/>
      <c r="G14" s="2"/>
      <c r="H14" s="2"/>
      <c r="I14" s="2"/>
      <c r="J14" s="2"/>
      <c r="K14" s="2"/>
      <c r="L14" s="2"/>
      <c r="M14" s="2"/>
      <c r="N14" s="2"/>
    </row>
    <row r="15" spans="1:14" ht="18.75" customHeight="1">
      <c r="A15" s="101"/>
      <c r="B15" s="150"/>
      <c r="C15" s="160"/>
      <c r="D15" s="161"/>
      <c r="E15" s="102"/>
      <c r="F15" s="2"/>
      <c r="G15" s="2"/>
      <c r="H15" s="2"/>
      <c r="I15" s="2"/>
      <c r="J15" s="2"/>
      <c r="K15" s="2"/>
      <c r="L15" s="2"/>
      <c r="M15" s="2"/>
      <c r="N15" s="2"/>
    </row>
    <row r="16" spans="1:14" ht="18.75" customHeight="1">
      <c r="A16" s="101"/>
      <c r="B16" s="150"/>
      <c r="C16" s="160"/>
      <c r="D16" s="161"/>
      <c r="E16" s="102"/>
      <c r="F16" s="2"/>
      <c r="G16" s="2"/>
      <c r="H16" s="2"/>
      <c r="I16" s="2"/>
      <c r="J16" s="2"/>
      <c r="K16" s="2"/>
      <c r="L16" s="2"/>
      <c r="M16" s="2"/>
      <c r="N16" s="2"/>
    </row>
    <row r="17" spans="1:14" ht="18.75" customHeight="1">
      <c r="A17" s="101"/>
      <c r="B17" s="150"/>
      <c r="C17" s="160"/>
      <c r="D17" s="161"/>
      <c r="E17" s="102"/>
      <c r="F17" s="2"/>
      <c r="G17" s="2"/>
      <c r="H17" s="2"/>
      <c r="I17" s="2"/>
      <c r="J17" s="2"/>
      <c r="K17" s="2"/>
      <c r="L17" s="2"/>
      <c r="M17" s="2"/>
      <c r="N17" s="2"/>
    </row>
    <row r="18" spans="1:14" ht="18.75" customHeight="1">
      <c r="A18" s="101"/>
      <c r="B18" s="150"/>
      <c r="C18" s="160"/>
      <c r="D18" s="161"/>
      <c r="E18" s="102"/>
      <c r="F18" s="2"/>
      <c r="G18" s="2"/>
      <c r="H18" s="2"/>
      <c r="I18" s="2"/>
      <c r="J18" s="2"/>
      <c r="K18" s="2"/>
      <c r="L18" s="2"/>
      <c r="M18" s="2"/>
      <c r="N18" s="2"/>
    </row>
    <row r="19" spans="1:14" ht="18.75" customHeight="1">
      <c r="A19" s="101"/>
      <c r="B19" s="150"/>
      <c r="C19" s="160"/>
      <c r="D19" s="161"/>
      <c r="E19" s="102"/>
      <c r="F19" s="2"/>
      <c r="G19" s="2"/>
      <c r="H19" s="2"/>
      <c r="I19" s="2"/>
      <c r="J19" s="2"/>
      <c r="K19" s="2"/>
      <c r="L19" s="2"/>
      <c r="M19" s="2"/>
      <c r="N19" s="2"/>
    </row>
    <row r="20" spans="1:14" ht="18.75" customHeight="1">
      <c r="A20" s="101"/>
      <c r="B20" s="150"/>
      <c r="C20" s="160"/>
      <c r="D20" s="161"/>
      <c r="E20" s="102"/>
      <c r="F20" s="2"/>
      <c r="G20" s="2"/>
      <c r="H20" s="2"/>
      <c r="I20" s="2"/>
      <c r="J20" s="2"/>
      <c r="K20" s="2"/>
      <c r="L20" s="2"/>
      <c r="M20" s="2"/>
      <c r="N20" s="2"/>
    </row>
    <row r="21" spans="1:14" ht="18.75" customHeight="1">
      <c r="A21" s="101"/>
      <c r="B21" s="150"/>
      <c r="C21" s="160"/>
      <c r="D21" s="161"/>
      <c r="E21" s="102"/>
      <c r="F21" s="2"/>
      <c r="G21" s="2"/>
      <c r="H21" s="2"/>
      <c r="I21" s="2"/>
      <c r="J21" s="2"/>
      <c r="K21" s="2"/>
      <c r="L21" s="2"/>
      <c r="M21" s="2"/>
      <c r="N21" s="2"/>
    </row>
    <row r="22" spans="1:14" ht="18.75" customHeight="1">
      <c r="A22" s="101"/>
      <c r="B22" s="150"/>
      <c r="C22" s="160"/>
      <c r="D22" s="161"/>
      <c r="E22" s="102"/>
      <c r="F22" s="2"/>
      <c r="G22" s="2"/>
      <c r="H22" s="2"/>
      <c r="I22" s="2"/>
      <c r="J22" s="2"/>
      <c r="K22" s="2"/>
      <c r="L22" s="2"/>
      <c r="M22" s="2"/>
      <c r="N22" s="2"/>
    </row>
    <row r="23" spans="1:14" ht="18.75" customHeight="1">
      <c r="A23" s="101"/>
      <c r="B23" s="150"/>
      <c r="C23" s="160"/>
      <c r="D23" s="161"/>
      <c r="E23" s="102"/>
      <c r="F23" s="2"/>
      <c r="G23" s="2"/>
      <c r="H23" s="2"/>
      <c r="I23" s="2"/>
      <c r="J23" s="2"/>
      <c r="K23" s="2"/>
      <c r="L23" s="2"/>
      <c r="M23" s="2"/>
      <c r="N23" s="2"/>
    </row>
    <row r="24" spans="1:14" ht="18.75" customHeight="1">
      <c r="A24" s="101"/>
      <c r="B24" s="150"/>
      <c r="C24" s="160"/>
      <c r="D24" s="161"/>
      <c r="E24" s="102"/>
      <c r="F24" s="2"/>
      <c r="G24" s="2"/>
      <c r="H24" s="2"/>
      <c r="I24" s="2"/>
      <c r="J24" s="2"/>
      <c r="K24" s="2"/>
      <c r="L24" s="2"/>
      <c r="M24" s="2"/>
      <c r="N24" s="2"/>
    </row>
    <row r="25" spans="1:14" ht="18.75" customHeight="1">
      <c r="A25" s="101"/>
      <c r="B25" s="150"/>
      <c r="C25" s="160"/>
      <c r="D25" s="161"/>
      <c r="E25" s="102"/>
      <c r="F25" s="2"/>
      <c r="G25" s="2"/>
      <c r="H25" s="2"/>
      <c r="I25" s="2"/>
      <c r="J25" s="2"/>
      <c r="K25" s="2"/>
      <c r="L25" s="2"/>
      <c r="M25" s="2"/>
      <c r="N25" s="2"/>
    </row>
    <row r="26" spans="1:14" ht="18.75" customHeight="1">
      <c r="A26" s="101"/>
      <c r="B26" s="150"/>
      <c r="C26" s="160"/>
      <c r="D26" s="161"/>
      <c r="E26" s="102"/>
      <c r="F26" s="2"/>
      <c r="G26" s="2"/>
      <c r="H26" s="2"/>
      <c r="I26" s="2"/>
      <c r="J26" s="2"/>
      <c r="K26" s="2"/>
      <c r="L26" s="2"/>
      <c r="M26" s="2"/>
      <c r="N26" s="2"/>
    </row>
    <row r="27" spans="1:14" ht="18.75" customHeight="1">
      <c r="A27" s="101"/>
      <c r="B27" s="150"/>
      <c r="C27" s="160"/>
      <c r="D27" s="161"/>
      <c r="E27" s="102"/>
      <c r="F27" s="2"/>
      <c r="G27" s="2"/>
      <c r="H27" s="2"/>
      <c r="I27" s="2"/>
      <c r="J27" s="2"/>
      <c r="K27" s="2"/>
      <c r="L27" s="2"/>
      <c r="M27" s="2"/>
      <c r="N27" s="2"/>
    </row>
    <row r="28" spans="1:14" ht="18.75" customHeight="1">
      <c r="A28" s="101"/>
      <c r="B28" s="150"/>
      <c r="C28" s="160"/>
      <c r="D28" s="161"/>
      <c r="E28" s="102"/>
      <c r="F28" s="115"/>
      <c r="G28" s="115"/>
      <c r="H28" s="2"/>
      <c r="I28" s="2"/>
      <c r="J28" s="2"/>
      <c r="K28" s="2"/>
      <c r="L28" s="2"/>
      <c r="M28" s="2"/>
      <c r="N28" s="2"/>
    </row>
    <row r="29" spans="1:14" ht="18.75" customHeight="1">
      <c r="A29" s="101"/>
      <c r="B29" s="150"/>
      <c r="C29" s="160"/>
      <c r="D29" s="161"/>
      <c r="E29" s="102"/>
      <c r="F29" s="115"/>
      <c r="G29" s="115"/>
      <c r="H29" s="2"/>
      <c r="I29" s="2"/>
      <c r="J29" s="2"/>
      <c r="K29" s="2"/>
      <c r="L29" s="2"/>
      <c r="M29" s="2"/>
      <c r="N29" s="2"/>
    </row>
    <row r="30" spans="1:14" ht="18.75" customHeight="1">
      <c r="A30" s="101"/>
      <c r="B30" s="150"/>
      <c r="C30" s="160"/>
      <c r="D30" s="161"/>
      <c r="E30" s="102"/>
      <c r="F30" s="2"/>
      <c r="G30" s="2"/>
      <c r="H30" s="2"/>
      <c r="I30" s="2"/>
      <c r="J30" s="2"/>
      <c r="K30" s="2"/>
      <c r="L30" s="2"/>
      <c r="M30" s="2"/>
      <c r="N30" s="2"/>
    </row>
    <row r="31" spans="1:14" ht="18.75" customHeight="1">
      <c r="A31" s="101"/>
      <c r="B31" s="150"/>
      <c r="C31" s="160"/>
      <c r="D31" s="161"/>
      <c r="E31" s="102"/>
      <c r="F31" s="2"/>
      <c r="G31" s="2"/>
      <c r="H31" s="2"/>
      <c r="I31" s="2"/>
      <c r="J31" s="2"/>
      <c r="K31" s="2"/>
      <c r="L31" s="2"/>
      <c r="M31" s="2"/>
      <c r="N31" s="2"/>
    </row>
    <row r="32" spans="1:14" ht="18.75" customHeight="1">
      <c r="A32" s="101"/>
      <c r="B32" s="150"/>
      <c r="C32" s="160"/>
      <c r="D32" s="161"/>
      <c r="E32" s="102"/>
      <c r="F32" s="2"/>
      <c r="G32" s="2"/>
      <c r="H32" s="2"/>
      <c r="I32" s="2"/>
      <c r="J32" s="2"/>
      <c r="K32" s="2"/>
      <c r="L32" s="2"/>
      <c r="M32" s="2"/>
      <c r="N32" s="2"/>
    </row>
    <row r="33" spans="1:14" ht="18.75" customHeight="1">
      <c r="A33" s="103"/>
      <c r="B33" s="162"/>
      <c r="C33" s="163"/>
      <c r="D33" s="164"/>
      <c r="E33" s="104"/>
      <c r="F33" s="2"/>
      <c r="G33" s="2"/>
      <c r="H33" s="2"/>
      <c r="I33" s="2"/>
      <c r="J33" s="2"/>
      <c r="K33" s="2"/>
      <c r="L33" s="2"/>
      <c r="M33" s="2"/>
      <c r="N33" s="2"/>
    </row>
    <row r="34" spans="1:14" ht="18.75" customHeight="1">
      <c r="A34" s="105"/>
      <c r="B34" s="165"/>
      <c r="C34" s="166"/>
      <c r="D34" s="167" t="s">
        <v>13</v>
      </c>
      <c r="E34" s="116">
        <f>SUM(E5:E33)</f>
        <v>0</v>
      </c>
      <c r="F34" s="2"/>
      <c r="G34" s="2"/>
      <c r="H34" s="2"/>
      <c r="I34" s="2"/>
      <c r="J34" s="2"/>
      <c r="K34" s="2"/>
      <c r="L34" s="2"/>
      <c r="M34" s="2"/>
      <c r="N34" s="2"/>
    </row>
    <row r="35" spans="4:5" ht="16.5" customHeight="1">
      <c r="D35" s="112"/>
      <c r="E35" s="112"/>
    </row>
    <row r="36" spans="1:14" ht="18" customHeight="1">
      <c r="A36" s="210">
        <f>Summary!B33</f>
        <v>43472.45826377315</v>
      </c>
      <c r="B36" s="210"/>
      <c r="C36" s="16" t="str">
        <f>"Total miles   "&amp;SUM(C34:L34)</f>
        <v>Total miles   0</v>
      </c>
      <c r="D36" s="211" t="s">
        <v>28</v>
      </c>
      <c r="E36" s="199"/>
      <c r="H36" s="2"/>
      <c r="I36" s="2"/>
      <c r="K36" s="2"/>
      <c r="L36" s="2"/>
      <c r="M36" s="2"/>
      <c r="N36" s="2"/>
    </row>
    <row r="37" ht="18" customHeight="1"/>
  </sheetData>
  <sheetProtection/>
  <mergeCells count="5">
    <mergeCell ref="A1:E1"/>
    <mergeCell ref="A2:D2"/>
    <mergeCell ref="B4:D4"/>
    <mergeCell ref="A36:B36"/>
    <mergeCell ref="D36:E36"/>
  </mergeCells>
  <printOptions/>
  <pageMargins left="0.5" right="0.5" top="0.5" bottom="0.75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workbookViewId="0" topLeftCell="A1">
      <pane ySplit="5" topLeftCell="BM15" activePane="bottomLeft" state="frozen"/>
      <selection pane="topLeft" activeCell="C27" sqref="C27:E27"/>
      <selection pane="bottomLeft" activeCell="T10" sqref="T10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7.00390625" style="1" hidden="1" customWidth="1"/>
    <col min="20" max="16384" width="8.8515625" style="1" customWidth="1"/>
  </cols>
  <sheetData>
    <row r="1" spans="1:10" s="41" customFormat="1" ht="39.75" customHeight="1">
      <c r="A1" s="214" t="s">
        <v>103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5"/>
      <c r="F2" s="175"/>
      <c r="G2" s="175"/>
      <c r="H2" s="175"/>
      <c r="I2" s="97">
        <v>43830</v>
      </c>
      <c r="J2" s="72" t="str">
        <f>", "&amp;YEAR(Summary!E4)</f>
        <v>, 2019</v>
      </c>
    </row>
    <row r="3" spans="1:8" ht="18" customHeight="1">
      <c r="A3" s="219"/>
      <c r="B3" s="220"/>
      <c r="E3" s="5"/>
      <c r="F3" s="39"/>
      <c r="G3" s="5"/>
      <c r="H3" s="40"/>
    </row>
    <row r="4" spans="1:10" ht="12" customHeight="1">
      <c r="A4" s="216" t="s">
        <v>26</v>
      </c>
      <c r="B4" s="217"/>
      <c r="C4" s="106" t="s">
        <v>5</v>
      </c>
      <c r="D4" s="107" t="s">
        <v>85</v>
      </c>
      <c r="E4" s="107" t="s">
        <v>61</v>
      </c>
      <c r="F4" s="107" t="s">
        <v>86</v>
      </c>
      <c r="G4" s="107" t="s">
        <v>75</v>
      </c>
      <c r="H4" s="107" t="s">
        <v>76</v>
      </c>
      <c r="I4" s="108" t="s">
        <v>4</v>
      </c>
      <c r="J4" s="119" t="s">
        <v>80</v>
      </c>
    </row>
    <row r="5" spans="1:19" ht="12" customHeight="1">
      <c r="A5" s="218"/>
      <c r="B5" s="217"/>
      <c r="C5" s="82">
        <f>I2</f>
        <v>43830</v>
      </c>
      <c r="D5" s="83">
        <f aca="true" t="shared" si="0" ref="D5:I5">C5+1</f>
        <v>43831</v>
      </c>
      <c r="E5" s="83">
        <f t="shared" si="0"/>
        <v>43832</v>
      </c>
      <c r="F5" s="83">
        <f t="shared" si="0"/>
        <v>43833</v>
      </c>
      <c r="G5" s="83">
        <f t="shared" si="0"/>
        <v>43834</v>
      </c>
      <c r="H5" s="83">
        <f t="shared" si="0"/>
        <v>43835</v>
      </c>
      <c r="I5" s="84">
        <f t="shared" si="0"/>
        <v>43836</v>
      </c>
      <c r="J5" s="120"/>
      <c r="M5" s="1" t="b">
        <f>MONTH(C5)&lt;&gt;MONTH(Summary!$E$4)</f>
        <v>1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>SUM(C6:I6)</f>
        <v>0</v>
      </c>
    </row>
    <row r="7" spans="1:10" ht="24" customHeight="1">
      <c r="A7" s="89" t="s">
        <v>30</v>
      </c>
      <c r="B7" s="65" t="s">
        <v>88</v>
      </c>
      <c r="C7" s="71"/>
      <c r="D7" s="71"/>
      <c r="E7" s="71"/>
      <c r="F7" s="71"/>
      <c r="G7" s="71"/>
      <c r="H7" s="71"/>
      <c r="I7" s="71"/>
      <c r="J7" s="66">
        <f>SUM(C7:I7)</f>
        <v>0</v>
      </c>
    </row>
    <row r="8" spans="1:10" ht="18" customHeight="1">
      <c r="A8" s="90" t="s">
        <v>38</v>
      </c>
      <c r="B8" s="65" t="s">
        <v>89</v>
      </c>
      <c r="C8" s="71"/>
      <c r="D8" s="71"/>
      <c r="E8" s="71"/>
      <c r="F8" s="71"/>
      <c r="G8" s="71"/>
      <c r="H8" s="71"/>
      <c r="I8" s="71"/>
      <c r="J8" s="66">
        <f aca="true" t="shared" si="1" ref="J8:J16">SUM(C8:I8)</f>
        <v>0</v>
      </c>
    </row>
    <row r="9" spans="1:10" ht="24" customHeight="1">
      <c r="A9" s="90" t="s">
        <v>39</v>
      </c>
      <c r="B9" s="65" t="s">
        <v>84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40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41</v>
      </c>
      <c r="B11" s="65" t="s">
        <v>68</v>
      </c>
      <c r="C11" s="71"/>
      <c r="D11" s="71"/>
      <c r="E11" s="71"/>
      <c r="F11" s="71"/>
      <c r="G11" s="71"/>
      <c r="H11" s="71"/>
      <c r="I11" s="71"/>
      <c r="J11" s="66">
        <f>SUM(C11:I11)</f>
        <v>0</v>
      </c>
    </row>
    <row r="12" spans="1:10" ht="18" customHeight="1">
      <c r="A12" s="90" t="s">
        <v>42</v>
      </c>
      <c r="B12" s="65" t="s">
        <v>24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44</v>
      </c>
      <c r="B13" s="65" t="s">
        <v>55</v>
      </c>
      <c r="C13" s="71"/>
      <c r="D13" s="71"/>
      <c r="E13" s="71"/>
      <c r="F13" s="71"/>
      <c r="G13" s="71"/>
      <c r="H13" s="71"/>
      <c r="I13" s="71"/>
      <c r="J13" s="66">
        <f>SUM(C13:I13)</f>
        <v>0</v>
      </c>
    </row>
    <row r="14" spans="1:10" ht="19.5" customHeight="1">
      <c r="A14" s="91"/>
      <c r="B14" s="212" t="s">
        <v>69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43</v>
      </c>
      <c r="B15" s="70" t="s">
        <v>25</v>
      </c>
      <c r="C15" s="71"/>
      <c r="D15" s="71"/>
      <c r="E15" s="71"/>
      <c r="F15" s="71"/>
      <c r="G15" s="71"/>
      <c r="H15" s="71"/>
      <c r="I15" s="71"/>
      <c r="J15" s="66"/>
    </row>
    <row r="16" spans="1:10" ht="18" customHeight="1">
      <c r="A16" s="92" t="s">
        <v>45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96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71</v>
      </c>
      <c r="B18" s="65" t="s">
        <v>70</v>
      </c>
      <c r="C18" s="71"/>
      <c r="D18" s="71"/>
      <c r="E18" s="71"/>
      <c r="F18" s="71"/>
      <c r="G18" s="71"/>
      <c r="H18" s="71"/>
      <c r="I18" s="71"/>
      <c r="J18" s="66">
        <f>SUM(C18:I18)</f>
        <v>0</v>
      </c>
    </row>
    <row r="19" spans="1:10" ht="24" customHeight="1">
      <c r="A19" s="90" t="s">
        <v>46</v>
      </c>
      <c r="B19" s="65" t="s">
        <v>95</v>
      </c>
      <c r="C19" s="71"/>
      <c r="D19" s="71"/>
      <c r="E19" s="71"/>
      <c r="F19" s="71"/>
      <c r="G19" s="71"/>
      <c r="H19" s="71"/>
      <c r="I19" s="71"/>
      <c r="J19" s="66">
        <f>SUM(C19:I19)</f>
        <v>0</v>
      </c>
    </row>
    <row r="20" spans="1:10" ht="36" customHeight="1">
      <c r="A20" s="90" t="s">
        <v>47</v>
      </c>
      <c r="B20" s="65" t="s">
        <v>31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48</v>
      </c>
      <c r="B21" s="65" t="s">
        <v>32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18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49</v>
      </c>
      <c r="B23" s="65" t="s">
        <v>17</v>
      </c>
      <c r="C23" s="71"/>
      <c r="D23" s="71"/>
      <c r="E23" s="71"/>
      <c r="F23" s="71"/>
      <c r="G23" s="71"/>
      <c r="H23" s="71"/>
      <c r="I23" s="71"/>
      <c r="J23" s="66">
        <f>SUM(C23:I23)</f>
        <v>0</v>
      </c>
    </row>
    <row r="24" spans="1:10" ht="24" customHeight="1">
      <c r="A24" s="90" t="s">
        <v>50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51</v>
      </c>
      <c r="B25" s="65" t="s">
        <v>57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52</v>
      </c>
      <c r="B26" s="77" t="s">
        <v>72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22</v>
      </c>
      <c r="C27" s="78"/>
      <c r="D27" s="78"/>
      <c r="E27" s="78"/>
      <c r="F27" s="78"/>
      <c r="G27" s="78"/>
      <c r="H27" s="78"/>
      <c r="I27" s="78"/>
      <c r="J27" s="80">
        <f>SUM(J7:J26)</f>
        <v>0</v>
      </c>
    </row>
    <row r="28" spans="1:10" ht="19.5" customHeight="1">
      <c r="A28" s="122"/>
      <c r="B28" s="95" t="s">
        <v>27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19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'HR1'!$M$5</formula>
    </cfRule>
  </conditionalFormatting>
  <conditionalFormatting sqref="D6:D13 D15:D16 D18:D26 D29">
    <cfRule type="expression" priority="2" dxfId="0" stopIfTrue="1">
      <formula>'HR1'!$N$5</formula>
    </cfRule>
  </conditionalFormatting>
  <conditionalFormatting sqref="E6:E13 E15:E16 E18:E26 E29">
    <cfRule type="expression" priority="3" dxfId="0" stopIfTrue="1">
      <formula>'HR1'!$O$5</formula>
    </cfRule>
  </conditionalFormatting>
  <conditionalFormatting sqref="F6:F13 F15:F16 F18:F26 F29">
    <cfRule type="expression" priority="4" dxfId="0" stopIfTrue="1">
      <formula>'HR1'!$P$5</formula>
    </cfRule>
  </conditionalFormatting>
  <conditionalFormatting sqref="G6:G13 G15:G16 G18:G26 G29">
    <cfRule type="expression" priority="5" dxfId="0" stopIfTrue="1">
      <formula>'HR1'!$Q$5</formula>
    </cfRule>
  </conditionalFormatting>
  <conditionalFormatting sqref="H6:H13 H15:H16 H18:H26 H29">
    <cfRule type="expression" priority="6" dxfId="0" stopIfTrue="1">
      <formula>'HR1'!$R$5</formula>
    </cfRule>
  </conditionalFormatting>
  <conditionalFormatting sqref="I6:I13 I15:I16 I18:I26 I29">
    <cfRule type="expression" priority="7" dxfId="0" stopIfTrue="1">
      <formula>'HR1'!$S$5</formula>
    </cfRule>
  </conditionalFormatting>
  <printOptions/>
  <pageMargins left="0.5" right="0.5" top="0.5" bottom="0.75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workbookViewId="0" topLeftCell="A1">
      <pane ySplit="5" topLeftCell="BM6" activePane="bottomLeft" state="frozen"/>
      <selection pane="topLeft" activeCell="C27" sqref="C27:E27"/>
      <selection pane="bottomLeft" activeCell="A1" sqref="A1:J1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104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5"/>
      <c r="F2" s="175"/>
      <c r="G2" s="175"/>
      <c r="H2" s="175"/>
      <c r="I2" s="98">
        <f>'HR1'!I2+7</f>
        <v>43837</v>
      </c>
      <c r="J2" s="72" t="str">
        <f>'HR1'!J2</f>
        <v>, 2019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26</v>
      </c>
      <c r="B4" s="221"/>
      <c r="C4" s="106" t="s">
        <v>5</v>
      </c>
      <c r="D4" s="107" t="s">
        <v>85</v>
      </c>
      <c r="E4" s="107" t="s">
        <v>61</v>
      </c>
      <c r="F4" s="107" t="s">
        <v>86</v>
      </c>
      <c r="G4" s="107" t="s">
        <v>75</v>
      </c>
      <c r="H4" s="107" t="s">
        <v>76</v>
      </c>
      <c r="I4" s="108" t="s">
        <v>4</v>
      </c>
      <c r="J4" s="119" t="s">
        <v>80</v>
      </c>
    </row>
    <row r="5" spans="1:19" ht="12" customHeight="1">
      <c r="A5" s="216"/>
      <c r="B5" s="221"/>
      <c r="C5" s="82">
        <f>I2</f>
        <v>43837</v>
      </c>
      <c r="D5" s="83">
        <f aca="true" t="shared" si="0" ref="D5:I5">C5+1</f>
        <v>43838</v>
      </c>
      <c r="E5" s="83">
        <f t="shared" si="0"/>
        <v>43839</v>
      </c>
      <c r="F5" s="83">
        <f t="shared" si="0"/>
        <v>43840</v>
      </c>
      <c r="G5" s="83">
        <f t="shared" si="0"/>
        <v>43841</v>
      </c>
      <c r="H5" s="83">
        <f t="shared" si="0"/>
        <v>43842</v>
      </c>
      <c r="I5" s="84">
        <f t="shared" si="0"/>
        <v>43843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30</v>
      </c>
      <c r="B7" s="65" t="s">
        <v>88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38</v>
      </c>
      <c r="B8" s="65" t="s">
        <v>89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39</v>
      </c>
      <c r="B9" s="65" t="s">
        <v>84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40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41</v>
      </c>
      <c r="B11" s="65" t="s">
        <v>68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42</v>
      </c>
      <c r="B12" s="65" t="s">
        <v>24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44</v>
      </c>
      <c r="B13" s="65" t="s">
        <v>55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69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43</v>
      </c>
      <c r="B15" s="70" t="s">
        <v>25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45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96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71</v>
      </c>
      <c r="B18" s="65" t="s">
        <v>70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46</v>
      </c>
      <c r="B19" s="65" t="s">
        <v>95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47</v>
      </c>
      <c r="B20" s="65" t="s">
        <v>31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48</v>
      </c>
      <c r="B21" s="65" t="s">
        <v>32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18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49</v>
      </c>
      <c r="B23" s="65" t="s">
        <v>17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50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51</v>
      </c>
      <c r="B25" s="65" t="s">
        <v>57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52</v>
      </c>
      <c r="B26" s="77" t="s">
        <v>72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22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27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19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'HR2'!$M$5</formula>
    </cfRule>
  </conditionalFormatting>
  <conditionalFormatting sqref="D6:D13 D15:D16 D18:D26 D29">
    <cfRule type="expression" priority="2" dxfId="0" stopIfTrue="1">
      <formula>'HR2'!$N$5</formula>
    </cfRule>
  </conditionalFormatting>
  <conditionalFormatting sqref="E6:E13 E15:E16 E18:E26 E29">
    <cfRule type="expression" priority="3" dxfId="0" stopIfTrue="1">
      <formula>'HR2'!$O$5</formula>
    </cfRule>
  </conditionalFormatting>
  <conditionalFormatting sqref="F6:F13 F15:F16 F18:F26 F29">
    <cfRule type="expression" priority="4" dxfId="0" stopIfTrue="1">
      <formula>'HR2'!$P$5</formula>
    </cfRule>
  </conditionalFormatting>
  <conditionalFormatting sqref="G6:G13 G15:G16 G18:G26 G29">
    <cfRule type="expression" priority="5" dxfId="0" stopIfTrue="1">
      <formula>'HR2'!$Q$5</formula>
    </cfRule>
  </conditionalFormatting>
  <conditionalFormatting sqref="H6:H13 H15:H16 H18:H26 H29">
    <cfRule type="expression" priority="6" dxfId="0" stopIfTrue="1">
      <formula>'HR2'!$R$5</formula>
    </cfRule>
  </conditionalFormatting>
  <conditionalFormatting sqref="I6:I13 I15:I16 I18:I26 I29">
    <cfRule type="expression" priority="7" dxfId="0" stopIfTrue="1">
      <formula>'HR2'!$S$5</formula>
    </cfRule>
  </conditionalFormatting>
  <printOptions/>
  <pageMargins left="0.5" right="0.5" top="0.5" bottom="0.75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workbookViewId="0" topLeftCell="A1">
      <pane ySplit="5" topLeftCell="BM6" activePane="bottomLeft" state="frozen"/>
      <selection pane="topLeft" activeCell="C27" sqref="C27:E27"/>
      <selection pane="bottomLeft" activeCell="A1" sqref="A1:J1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105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5"/>
      <c r="F2" s="175"/>
      <c r="G2" s="175"/>
      <c r="H2" s="175"/>
      <c r="I2" s="98">
        <f>'HR2'!I2+7</f>
        <v>43844</v>
      </c>
      <c r="J2" s="72" t="str">
        <f>'HR1'!J2</f>
        <v>, 2019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26</v>
      </c>
      <c r="B4" s="223"/>
      <c r="C4" s="106" t="s">
        <v>5</v>
      </c>
      <c r="D4" s="107" t="s">
        <v>85</v>
      </c>
      <c r="E4" s="107" t="s">
        <v>61</v>
      </c>
      <c r="F4" s="107" t="s">
        <v>86</v>
      </c>
      <c r="G4" s="107" t="s">
        <v>75</v>
      </c>
      <c r="H4" s="107" t="s">
        <v>76</v>
      </c>
      <c r="I4" s="108" t="s">
        <v>4</v>
      </c>
      <c r="J4" s="119" t="s">
        <v>80</v>
      </c>
    </row>
    <row r="5" spans="1:19" ht="12" customHeight="1">
      <c r="A5" s="224"/>
      <c r="B5" s="223"/>
      <c r="C5" s="82">
        <f>I2</f>
        <v>43844</v>
      </c>
      <c r="D5" s="83">
        <f aca="true" t="shared" si="0" ref="D5:I5">C5+1</f>
        <v>43845</v>
      </c>
      <c r="E5" s="83">
        <f t="shared" si="0"/>
        <v>43846</v>
      </c>
      <c r="F5" s="83">
        <f t="shared" si="0"/>
        <v>43847</v>
      </c>
      <c r="G5" s="83">
        <f t="shared" si="0"/>
        <v>43848</v>
      </c>
      <c r="H5" s="83">
        <f t="shared" si="0"/>
        <v>43849</v>
      </c>
      <c r="I5" s="84">
        <f t="shared" si="0"/>
        <v>43850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30</v>
      </c>
      <c r="B7" s="65" t="s">
        <v>88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38</v>
      </c>
      <c r="B8" s="65" t="s">
        <v>89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39</v>
      </c>
      <c r="B9" s="65" t="s">
        <v>84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40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41</v>
      </c>
      <c r="B11" s="65" t="s">
        <v>68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42</v>
      </c>
      <c r="B12" s="65" t="s">
        <v>24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44</v>
      </c>
      <c r="B13" s="65" t="s">
        <v>55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69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43</v>
      </c>
      <c r="B15" s="70" t="s">
        <v>25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45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96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71</v>
      </c>
      <c r="B18" s="65" t="s">
        <v>70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46</v>
      </c>
      <c r="B19" s="65" t="s">
        <v>95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47</v>
      </c>
      <c r="B20" s="65" t="s">
        <v>31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48</v>
      </c>
      <c r="B21" s="65" t="s">
        <v>32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18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49</v>
      </c>
      <c r="B23" s="65" t="s">
        <v>17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50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51</v>
      </c>
      <c r="B25" s="65" t="s">
        <v>57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52</v>
      </c>
      <c r="B26" s="77" t="s">
        <v>72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22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27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19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'HR3'!$M$5</formula>
    </cfRule>
  </conditionalFormatting>
  <conditionalFormatting sqref="D6:D13 D15:D16 D18:D26 D29">
    <cfRule type="expression" priority="2" dxfId="0" stopIfTrue="1">
      <formula>'HR3'!$N$5</formula>
    </cfRule>
  </conditionalFormatting>
  <conditionalFormatting sqref="E6:E13 E15:E16 E18:E26 E29">
    <cfRule type="expression" priority="3" dxfId="0" stopIfTrue="1">
      <formula>'HR3'!$O$5</formula>
    </cfRule>
  </conditionalFormatting>
  <conditionalFormatting sqref="F6:F13 F15:F16 F18:F26 F29">
    <cfRule type="expression" priority="4" dxfId="0" stopIfTrue="1">
      <formula>'HR3'!$P$5</formula>
    </cfRule>
  </conditionalFormatting>
  <conditionalFormatting sqref="G6:G13 G15:G16 G18:G26 G29">
    <cfRule type="expression" priority="5" dxfId="0" stopIfTrue="1">
      <formula>'HR3'!$Q$5</formula>
    </cfRule>
  </conditionalFormatting>
  <conditionalFormatting sqref="H6:H13 H15:H16 H18:H26 H29">
    <cfRule type="expression" priority="6" dxfId="0" stopIfTrue="1">
      <formula>'HR3'!$R$5</formula>
    </cfRule>
  </conditionalFormatting>
  <conditionalFormatting sqref="I6:I13 I15:I16 I18:I26 I29">
    <cfRule type="expression" priority="7" dxfId="0" stopIfTrue="1">
      <formula>'HR3'!$S$5</formula>
    </cfRule>
  </conditionalFormatting>
  <printOptions/>
  <pageMargins left="0.5" right="0.5" top="0.5" bottom="0.75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workbookViewId="0" topLeftCell="A1">
      <pane ySplit="5" topLeftCell="BM6" activePane="bottomLeft" state="frozen"/>
      <selection pane="topLeft" activeCell="C27" sqref="C27:E27"/>
      <selection pane="bottomLeft" activeCell="A1" sqref="A1:J1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106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5"/>
      <c r="F2" s="175"/>
      <c r="G2" s="175"/>
      <c r="H2" s="175"/>
      <c r="I2" s="98">
        <f>'HR3'!I2+7</f>
        <v>43851</v>
      </c>
      <c r="J2" s="72" t="str">
        <f>'HR1'!J2</f>
        <v>, 2019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26</v>
      </c>
      <c r="B4" s="223"/>
      <c r="C4" s="106" t="s">
        <v>5</v>
      </c>
      <c r="D4" s="107" t="s">
        <v>85</v>
      </c>
      <c r="E4" s="107" t="s">
        <v>61</v>
      </c>
      <c r="F4" s="107" t="s">
        <v>86</v>
      </c>
      <c r="G4" s="107" t="s">
        <v>75</v>
      </c>
      <c r="H4" s="107" t="s">
        <v>76</v>
      </c>
      <c r="I4" s="108" t="s">
        <v>4</v>
      </c>
      <c r="J4" s="119" t="s">
        <v>80</v>
      </c>
    </row>
    <row r="5" spans="1:19" ht="12" customHeight="1">
      <c r="A5" s="224"/>
      <c r="B5" s="223"/>
      <c r="C5" s="82">
        <f>I2</f>
        <v>43851</v>
      </c>
      <c r="D5" s="83">
        <f aca="true" t="shared" si="0" ref="D5:I5">C5+1</f>
        <v>43852</v>
      </c>
      <c r="E5" s="83">
        <f t="shared" si="0"/>
        <v>43853</v>
      </c>
      <c r="F5" s="83">
        <f t="shared" si="0"/>
        <v>43854</v>
      </c>
      <c r="G5" s="83">
        <f t="shared" si="0"/>
        <v>43855</v>
      </c>
      <c r="H5" s="83">
        <f t="shared" si="0"/>
        <v>43856</v>
      </c>
      <c r="I5" s="84">
        <f t="shared" si="0"/>
        <v>43857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0</v>
      </c>
      <c r="R5" s="1" t="b">
        <f>MONTH(H5)&lt;&gt;MONTH(Summary!$E$4)</f>
        <v>0</v>
      </c>
      <c r="S5" s="1" t="b">
        <f>MONTH(I5)&lt;&gt;MONTH(Summary!$E$4)</f>
        <v>0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30</v>
      </c>
      <c r="B7" s="65" t="s">
        <v>88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38</v>
      </c>
      <c r="B8" s="65" t="s">
        <v>89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39</v>
      </c>
      <c r="B9" s="65" t="s">
        <v>84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40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41</v>
      </c>
      <c r="B11" s="65" t="s">
        <v>68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42</v>
      </c>
      <c r="B12" s="65" t="s">
        <v>24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44</v>
      </c>
      <c r="B13" s="65" t="s">
        <v>55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69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43</v>
      </c>
      <c r="B15" s="70" t="s">
        <v>25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45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96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71</v>
      </c>
      <c r="B18" s="65" t="s">
        <v>70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46</v>
      </c>
      <c r="B19" s="65" t="s">
        <v>95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47</v>
      </c>
      <c r="B20" s="65" t="s">
        <v>31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48</v>
      </c>
      <c r="B21" s="65" t="s">
        <v>32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18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49</v>
      </c>
      <c r="B23" s="65" t="s">
        <v>17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50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51</v>
      </c>
      <c r="B25" s="65" t="s">
        <v>57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52</v>
      </c>
      <c r="B26" s="77" t="s">
        <v>72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22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27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19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'HR4'!$M$5</formula>
    </cfRule>
  </conditionalFormatting>
  <conditionalFormatting sqref="D6:D13 D15:D16 D18:D26 D29">
    <cfRule type="expression" priority="2" dxfId="0" stopIfTrue="1">
      <formula>'HR4'!$N$5</formula>
    </cfRule>
  </conditionalFormatting>
  <conditionalFormatting sqref="E6:E13 E15:E16 E18:E26 E29">
    <cfRule type="expression" priority="3" dxfId="0" stopIfTrue="1">
      <formula>'HR4'!$O$5</formula>
    </cfRule>
  </conditionalFormatting>
  <conditionalFormatting sqref="F6:F13 F15:F16 F18:F26 F29">
    <cfRule type="expression" priority="4" dxfId="0" stopIfTrue="1">
      <formula>'HR4'!$P$5</formula>
    </cfRule>
  </conditionalFormatting>
  <conditionalFormatting sqref="G6:G13 G15:G16 G18:G26 G29">
    <cfRule type="expression" priority="5" dxfId="0" stopIfTrue="1">
      <formula>'HR4'!$Q$5</formula>
    </cfRule>
  </conditionalFormatting>
  <conditionalFormatting sqref="H6:H13 H15:H16 H18:H26 H29">
    <cfRule type="expression" priority="6" dxfId="0" stopIfTrue="1">
      <formula>'HR4'!$R$5</formula>
    </cfRule>
  </conditionalFormatting>
  <conditionalFormatting sqref="I6:I13 I15:I16 I18:I26 I29">
    <cfRule type="expression" priority="7" dxfId="0" stopIfTrue="1">
      <formula>'HR4'!$S$5</formula>
    </cfRule>
  </conditionalFormatting>
  <printOptions/>
  <pageMargins left="0.5" right="0.5" top="0.5" bottom="0.75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125" zoomScaleNormal="125" workbookViewId="0" topLeftCell="A1">
      <pane ySplit="5" topLeftCell="BM6" activePane="bottomLeft" state="frozen"/>
      <selection pane="topLeft" activeCell="C27" sqref="C27:E27"/>
      <selection pane="bottomLeft" activeCell="B6" sqref="B6"/>
    </sheetView>
  </sheetViews>
  <sheetFormatPr defaultColWidth="8.8515625" defaultRowHeight="12.75"/>
  <cols>
    <col min="1" max="1" width="3.28125" style="1" customWidth="1"/>
    <col min="2" max="2" width="37.8515625" style="1" customWidth="1"/>
    <col min="3" max="8" width="5.7109375" style="2" customWidth="1"/>
    <col min="9" max="9" width="6.00390625" style="2" customWidth="1"/>
    <col min="10" max="10" width="7.8515625" style="1" customWidth="1"/>
    <col min="11" max="12" width="8.8515625" style="1" customWidth="1"/>
    <col min="13" max="19" width="8.8515625" style="1" hidden="1" customWidth="1"/>
    <col min="20" max="16384" width="8.8515625" style="1" customWidth="1"/>
  </cols>
  <sheetData>
    <row r="1" spans="1:10" s="41" customFormat="1" ht="39.75" customHeight="1">
      <c r="A1" s="214" t="s">
        <v>107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8" customHeight="1">
      <c r="A2" s="195" t="str">
        <f>Summary!B4</f>
        <v>Employee name</v>
      </c>
      <c r="B2" s="195"/>
      <c r="C2" s="38"/>
      <c r="D2" s="211" t="s">
        <v>8</v>
      </c>
      <c r="E2" s="175"/>
      <c r="F2" s="175"/>
      <c r="G2" s="175"/>
      <c r="H2" s="175"/>
      <c r="I2" s="98">
        <f>'HR4'!I2+7</f>
        <v>43858</v>
      </c>
      <c r="J2" s="72" t="str">
        <f>'HR1'!J2</f>
        <v>, 2019</v>
      </c>
    </row>
    <row r="3" spans="1:8" ht="18" customHeight="1">
      <c r="A3" s="219"/>
      <c r="B3" s="222"/>
      <c r="E3" s="5"/>
      <c r="F3" s="39"/>
      <c r="G3" s="5"/>
      <c r="H3" s="40"/>
    </row>
    <row r="4" spans="1:10" ht="12" customHeight="1">
      <c r="A4" s="216" t="s">
        <v>26</v>
      </c>
      <c r="B4" s="223"/>
      <c r="C4" s="106" t="s">
        <v>5</v>
      </c>
      <c r="D4" s="107" t="s">
        <v>85</v>
      </c>
      <c r="E4" s="107" t="s">
        <v>61</v>
      </c>
      <c r="F4" s="107" t="s">
        <v>86</v>
      </c>
      <c r="G4" s="107" t="s">
        <v>75</v>
      </c>
      <c r="H4" s="107" t="s">
        <v>76</v>
      </c>
      <c r="I4" s="108" t="s">
        <v>4</v>
      </c>
      <c r="J4" s="119" t="s">
        <v>80</v>
      </c>
    </row>
    <row r="5" spans="1:19" ht="12" customHeight="1">
      <c r="A5" s="224"/>
      <c r="B5" s="223"/>
      <c r="C5" s="82">
        <f>I2</f>
        <v>43858</v>
      </c>
      <c r="D5" s="83">
        <f aca="true" t="shared" si="0" ref="D5:I5">C5+1</f>
        <v>43859</v>
      </c>
      <c r="E5" s="83">
        <f t="shared" si="0"/>
        <v>43860</v>
      </c>
      <c r="F5" s="83">
        <f t="shared" si="0"/>
        <v>43861</v>
      </c>
      <c r="G5" s="83">
        <f t="shared" si="0"/>
        <v>43862</v>
      </c>
      <c r="H5" s="83">
        <f t="shared" si="0"/>
        <v>43863</v>
      </c>
      <c r="I5" s="84">
        <f t="shared" si="0"/>
        <v>43864</v>
      </c>
      <c r="J5" s="120"/>
      <c r="M5" s="1" t="b">
        <f>MONTH(C5)&lt;&gt;MONTH(Summary!$E$4)</f>
        <v>0</v>
      </c>
      <c r="N5" s="1" t="b">
        <f>MONTH(D5)&lt;&gt;MONTH(Summary!$E$4)</f>
        <v>0</v>
      </c>
      <c r="O5" s="1" t="b">
        <f>MONTH(E5)&lt;&gt;MONTH(Summary!$E$4)</f>
        <v>0</v>
      </c>
      <c r="P5" s="1" t="b">
        <f>MONTH(F5)&lt;&gt;MONTH(Summary!$E$4)</f>
        <v>0</v>
      </c>
      <c r="Q5" s="1" t="b">
        <f>MONTH(G5)&lt;&gt;MONTH(Summary!$E$4)</f>
        <v>1</v>
      </c>
      <c r="R5" s="1" t="b">
        <f>MONTH(H5)&lt;&gt;MONTH(Summary!$E$4)</f>
        <v>1</v>
      </c>
      <c r="S5" s="1" t="b">
        <f>MONTH(I5)&lt;&gt;MONTH(Summary!$E$4)</f>
        <v>1</v>
      </c>
    </row>
    <row r="6" spans="1:10" ht="36" customHeight="1">
      <c r="A6" s="88" t="s">
        <v>7</v>
      </c>
      <c r="B6" s="76" t="s">
        <v>10</v>
      </c>
      <c r="C6" s="71"/>
      <c r="D6" s="71"/>
      <c r="E6" s="71"/>
      <c r="F6" s="71"/>
      <c r="G6" s="71"/>
      <c r="H6" s="71"/>
      <c r="I6" s="71"/>
      <c r="J6" s="66">
        <f aca="true" t="shared" si="1" ref="J6:J19">SUM(C6:I6)</f>
        <v>0</v>
      </c>
    </row>
    <row r="7" spans="1:10" ht="24" customHeight="1">
      <c r="A7" s="89" t="s">
        <v>30</v>
      </c>
      <c r="B7" s="65" t="s">
        <v>88</v>
      </c>
      <c r="C7" s="71"/>
      <c r="D7" s="71"/>
      <c r="E7" s="71"/>
      <c r="F7" s="71"/>
      <c r="G7" s="71"/>
      <c r="H7" s="71"/>
      <c r="I7" s="71"/>
      <c r="J7" s="66">
        <f t="shared" si="1"/>
        <v>0</v>
      </c>
    </row>
    <row r="8" spans="1:10" ht="18" customHeight="1">
      <c r="A8" s="90" t="s">
        <v>38</v>
      </c>
      <c r="B8" s="65" t="s">
        <v>89</v>
      </c>
      <c r="C8" s="71"/>
      <c r="D8" s="71"/>
      <c r="E8" s="71"/>
      <c r="F8" s="71"/>
      <c r="G8" s="71"/>
      <c r="H8" s="71"/>
      <c r="I8" s="71"/>
      <c r="J8" s="66">
        <f t="shared" si="1"/>
        <v>0</v>
      </c>
    </row>
    <row r="9" spans="1:10" ht="24" customHeight="1">
      <c r="A9" s="90" t="s">
        <v>39</v>
      </c>
      <c r="B9" s="65" t="s">
        <v>84</v>
      </c>
      <c r="C9" s="71"/>
      <c r="D9" s="71"/>
      <c r="E9" s="71"/>
      <c r="F9" s="71"/>
      <c r="G9" s="71"/>
      <c r="H9" s="71"/>
      <c r="I9" s="71"/>
      <c r="J9" s="66">
        <f t="shared" si="1"/>
        <v>0</v>
      </c>
    </row>
    <row r="10" spans="1:10" ht="24" customHeight="1">
      <c r="A10" s="90" t="s">
        <v>40</v>
      </c>
      <c r="B10" s="65" t="s">
        <v>14</v>
      </c>
      <c r="C10" s="71"/>
      <c r="D10" s="71"/>
      <c r="E10" s="71"/>
      <c r="F10" s="71"/>
      <c r="G10" s="71"/>
      <c r="H10" s="71"/>
      <c r="I10" s="71"/>
      <c r="J10" s="66">
        <f t="shared" si="1"/>
        <v>0</v>
      </c>
    </row>
    <row r="11" spans="1:10" ht="18" customHeight="1">
      <c r="A11" s="90" t="s">
        <v>41</v>
      </c>
      <c r="B11" s="65" t="s">
        <v>68</v>
      </c>
      <c r="C11" s="71"/>
      <c r="D11" s="71"/>
      <c r="E11" s="71"/>
      <c r="F11" s="71"/>
      <c r="G11" s="71"/>
      <c r="H11" s="71"/>
      <c r="I11" s="71"/>
      <c r="J11" s="66">
        <f t="shared" si="1"/>
        <v>0</v>
      </c>
    </row>
    <row r="12" spans="1:10" ht="18" customHeight="1">
      <c r="A12" s="90" t="s">
        <v>42</v>
      </c>
      <c r="B12" s="65" t="s">
        <v>24</v>
      </c>
      <c r="C12" s="71"/>
      <c r="D12" s="71"/>
      <c r="E12" s="71"/>
      <c r="F12" s="71"/>
      <c r="G12" s="71"/>
      <c r="H12" s="71"/>
      <c r="I12" s="71"/>
      <c r="J12" s="66">
        <f t="shared" si="1"/>
        <v>0</v>
      </c>
    </row>
    <row r="13" spans="1:10" ht="36" customHeight="1">
      <c r="A13" s="90" t="s">
        <v>44</v>
      </c>
      <c r="B13" s="65" t="s">
        <v>55</v>
      </c>
      <c r="C13" s="71"/>
      <c r="D13" s="71"/>
      <c r="E13" s="71"/>
      <c r="F13" s="71"/>
      <c r="G13" s="71"/>
      <c r="H13" s="71"/>
      <c r="I13" s="71"/>
      <c r="J13" s="66">
        <f t="shared" si="1"/>
        <v>0</v>
      </c>
    </row>
    <row r="14" spans="1:10" ht="19.5" customHeight="1">
      <c r="A14" s="91"/>
      <c r="B14" s="212" t="s">
        <v>69</v>
      </c>
      <c r="C14" s="213"/>
      <c r="D14" s="68"/>
      <c r="E14" s="68"/>
      <c r="F14" s="68"/>
      <c r="G14" s="68"/>
      <c r="H14" s="68"/>
      <c r="I14" s="81"/>
      <c r="J14" s="69"/>
    </row>
    <row r="15" spans="1:10" ht="18" customHeight="1">
      <c r="A15" s="92" t="s">
        <v>43</v>
      </c>
      <c r="B15" s="70" t="s">
        <v>25</v>
      </c>
      <c r="C15" s="71"/>
      <c r="D15" s="71"/>
      <c r="E15" s="71"/>
      <c r="F15" s="71"/>
      <c r="G15" s="71"/>
      <c r="H15" s="71"/>
      <c r="I15" s="71"/>
      <c r="J15" s="66">
        <f t="shared" si="1"/>
        <v>0</v>
      </c>
    </row>
    <row r="16" spans="1:10" ht="18" customHeight="1">
      <c r="A16" s="92" t="s">
        <v>45</v>
      </c>
      <c r="B16" s="70" t="s">
        <v>11</v>
      </c>
      <c r="C16" s="71"/>
      <c r="D16" s="71"/>
      <c r="E16" s="71"/>
      <c r="F16" s="71"/>
      <c r="G16" s="71"/>
      <c r="H16" s="71"/>
      <c r="I16" s="71"/>
      <c r="J16" s="66">
        <f t="shared" si="1"/>
        <v>0</v>
      </c>
    </row>
    <row r="17" spans="1:10" ht="19.5" customHeight="1">
      <c r="A17" s="91"/>
      <c r="B17" s="95" t="s">
        <v>96</v>
      </c>
      <c r="C17" s="68"/>
      <c r="D17" s="68"/>
      <c r="E17" s="68"/>
      <c r="F17" s="68"/>
      <c r="G17" s="68"/>
      <c r="H17" s="68"/>
      <c r="I17" s="81"/>
      <c r="J17" s="69"/>
    </row>
    <row r="18" spans="1:10" ht="24" customHeight="1">
      <c r="A18" s="90" t="s">
        <v>71</v>
      </c>
      <c r="B18" s="65" t="s">
        <v>70</v>
      </c>
      <c r="C18" s="71"/>
      <c r="D18" s="71"/>
      <c r="E18" s="71"/>
      <c r="F18" s="71"/>
      <c r="G18" s="71"/>
      <c r="H18" s="71"/>
      <c r="I18" s="71"/>
      <c r="J18" s="66">
        <f t="shared" si="1"/>
        <v>0</v>
      </c>
    </row>
    <row r="19" spans="1:10" ht="24" customHeight="1">
      <c r="A19" s="90" t="s">
        <v>46</v>
      </c>
      <c r="B19" s="65" t="s">
        <v>95</v>
      </c>
      <c r="C19" s="71"/>
      <c r="D19" s="71"/>
      <c r="E19" s="71"/>
      <c r="F19" s="71"/>
      <c r="G19" s="71"/>
      <c r="H19" s="71"/>
      <c r="I19" s="71"/>
      <c r="J19" s="66">
        <f t="shared" si="1"/>
        <v>0</v>
      </c>
    </row>
    <row r="20" spans="1:10" ht="36" customHeight="1">
      <c r="A20" s="90" t="s">
        <v>47</v>
      </c>
      <c r="B20" s="65" t="s">
        <v>31</v>
      </c>
      <c r="C20" s="71"/>
      <c r="D20" s="71"/>
      <c r="E20" s="71"/>
      <c r="F20" s="71"/>
      <c r="G20" s="71"/>
      <c r="H20" s="71"/>
      <c r="I20" s="71"/>
      <c r="J20" s="66">
        <f aca="true" t="shared" si="2" ref="J20:J26">SUM(C20:I20)</f>
        <v>0</v>
      </c>
    </row>
    <row r="21" spans="1:10" ht="18" customHeight="1">
      <c r="A21" s="90" t="s">
        <v>48</v>
      </c>
      <c r="B21" s="65" t="s">
        <v>32</v>
      </c>
      <c r="C21" s="71"/>
      <c r="D21" s="71"/>
      <c r="E21" s="71"/>
      <c r="F21" s="71"/>
      <c r="G21" s="71"/>
      <c r="H21" s="71"/>
      <c r="I21" s="71"/>
      <c r="J21" s="66">
        <f t="shared" si="2"/>
        <v>0</v>
      </c>
    </row>
    <row r="22" spans="1:10" ht="18" customHeight="1">
      <c r="A22" s="90" t="s">
        <v>12</v>
      </c>
      <c r="B22" s="65" t="s">
        <v>18</v>
      </c>
      <c r="C22" s="71"/>
      <c r="D22" s="71"/>
      <c r="E22" s="71"/>
      <c r="F22" s="71"/>
      <c r="G22" s="71"/>
      <c r="H22" s="71"/>
      <c r="I22" s="71"/>
      <c r="J22" s="66">
        <f t="shared" si="2"/>
        <v>0</v>
      </c>
    </row>
    <row r="23" spans="1:10" ht="42" customHeight="1">
      <c r="A23" s="90" t="s">
        <v>49</v>
      </c>
      <c r="B23" s="65" t="s">
        <v>17</v>
      </c>
      <c r="C23" s="71"/>
      <c r="D23" s="71"/>
      <c r="E23" s="71"/>
      <c r="F23" s="71"/>
      <c r="G23" s="71"/>
      <c r="H23" s="71"/>
      <c r="I23" s="71"/>
      <c r="J23" s="66">
        <f t="shared" si="2"/>
        <v>0</v>
      </c>
    </row>
    <row r="24" spans="1:10" ht="24" customHeight="1">
      <c r="A24" s="90" t="s">
        <v>50</v>
      </c>
      <c r="B24" s="65" t="s">
        <v>6</v>
      </c>
      <c r="C24" s="71"/>
      <c r="D24" s="71"/>
      <c r="E24" s="71"/>
      <c r="F24" s="71"/>
      <c r="G24" s="71"/>
      <c r="H24" s="71"/>
      <c r="I24" s="71"/>
      <c r="J24" s="66">
        <f t="shared" si="2"/>
        <v>0</v>
      </c>
    </row>
    <row r="25" spans="1:10" ht="24" customHeight="1">
      <c r="A25" s="90" t="s">
        <v>51</v>
      </c>
      <c r="B25" s="65" t="s">
        <v>57</v>
      </c>
      <c r="C25" s="71"/>
      <c r="D25" s="71"/>
      <c r="E25" s="71"/>
      <c r="F25" s="71"/>
      <c r="G25" s="71"/>
      <c r="H25" s="71"/>
      <c r="I25" s="71"/>
      <c r="J25" s="66">
        <f t="shared" si="2"/>
        <v>0</v>
      </c>
    </row>
    <row r="26" spans="1:10" ht="36" customHeight="1">
      <c r="A26" s="93" t="s">
        <v>52</v>
      </c>
      <c r="B26" s="77" t="s">
        <v>72</v>
      </c>
      <c r="C26" s="71"/>
      <c r="D26" s="71"/>
      <c r="E26" s="71"/>
      <c r="F26" s="71"/>
      <c r="G26" s="71"/>
      <c r="H26" s="71"/>
      <c r="I26" s="71"/>
      <c r="J26" s="66">
        <f t="shared" si="2"/>
        <v>0</v>
      </c>
    </row>
    <row r="27" spans="1:10" ht="21.75" customHeight="1">
      <c r="A27" s="89"/>
      <c r="B27" s="96" t="s">
        <v>22</v>
      </c>
      <c r="C27" s="78"/>
      <c r="D27" s="78"/>
      <c r="E27" s="78"/>
      <c r="F27" s="78"/>
      <c r="G27" s="78"/>
      <c r="H27" s="78"/>
      <c r="I27" s="78"/>
      <c r="J27" s="80">
        <f>SUM(J6:J26)</f>
        <v>0</v>
      </c>
    </row>
    <row r="28" spans="1:10" ht="19.5" customHeight="1">
      <c r="A28" s="122"/>
      <c r="B28" s="95" t="s">
        <v>27</v>
      </c>
      <c r="C28" s="68"/>
      <c r="D28" s="68"/>
      <c r="E28" s="68"/>
      <c r="F28" s="68"/>
      <c r="G28" s="68"/>
      <c r="H28" s="68"/>
      <c r="I28" s="68"/>
      <c r="J28" s="69"/>
    </row>
    <row r="29" spans="1:10" ht="36" customHeight="1">
      <c r="A29" s="67"/>
      <c r="B29" s="65" t="s">
        <v>19</v>
      </c>
      <c r="C29" s="71"/>
      <c r="D29" s="71"/>
      <c r="E29" s="71"/>
      <c r="F29" s="71"/>
      <c r="G29" s="71"/>
      <c r="H29" s="71"/>
      <c r="I29" s="71"/>
      <c r="J29" s="66"/>
    </row>
    <row r="30" ht="24" customHeight="1"/>
    <row r="31" ht="12">
      <c r="S31" s="121"/>
    </row>
  </sheetData>
  <sheetProtection/>
  <mergeCells count="6">
    <mergeCell ref="B14:C14"/>
    <mergeCell ref="A1:J1"/>
    <mergeCell ref="A4:B5"/>
    <mergeCell ref="A3:B3"/>
    <mergeCell ref="A2:B2"/>
    <mergeCell ref="D2:H2"/>
  </mergeCells>
  <conditionalFormatting sqref="C6:C13 C15:C16 C18:C26 C29">
    <cfRule type="expression" priority="1" dxfId="0" stopIfTrue="1">
      <formula>'HR5'!$M$5</formula>
    </cfRule>
  </conditionalFormatting>
  <conditionalFormatting sqref="D6:D13 D15:D16 D18:D26 D29">
    <cfRule type="expression" priority="2" dxfId="0" stopIfTrue="1">
      <formula>'HR5'!$N$5</formula>
    </cfRule>
  </conditionalFormatting>
  <conditionalFormatting sqref="E6:E13 E15:E16 E18:E26 E29">
    <cfRule type="expression" priority="3" dxfId="0" stopIfTrue="1">
      <formula>'HR5'!$O$5</formula>
    </cfRule>
  </conditionalFormatting>
  <conditionalFormatting sqref="F6:F13 F15:F16 F18:F26 F29">
    <cfRule type="expression" priority="4" dxfId="0" stopIfTrue="1">
      <formula>'HR5'!$P$5</formula>
    </cfRule>
  </conditionalFormatting>
  <conditionalFormatting sqref="G6:G13 G15:G16 G18:G26 G29">
    <cfRule type="expression" priority="5" dxfId="0" stopIfTrue="1">
      <formula>'HR5'!$Q$5</formula>
    </cfRule>
  </conditionalFormatting>
  <conditionalFormatting sqref="H6:H13 H15:H16 H18:H26 H29">
    <cfRule type="expression" priority="6" dxfId="0" stopIfTrue="1">
      <formula>'HR5'!$R$5</formula>
    </cfRule>
  </conditionalFormatting>
  <conditionalFormatting sqref="I6:I13 I15:I16 I18:I26 I29">
    <cfRule type="expression" priority="7" dxfId="0" stopIfTrue="1">
      <formula>'HR5'!$S$5</formula>
    </cfRule>
  </conditionalFormatting>
  <printOptions/>
  <pageMargins left="0.5" right="0.5" top="0.5" bottom="0.7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Jane Hundertmark</cp:lastModifiedBy>
  <cp:lastPrinted>2012-02-02T19:58:36Z</cp:lastPrinted>
  <dcterms:created xsi:type="dcterms:W3CDTF">2000-08-02T16:42:14Z</dcterms:created>
  <dcterms:modified xsi:type="dcterms:W3CDTF">2019-01-07T19:00:33Z</dcterms:modified>
  <cp:category/>
  <cp:version/>
  <cp:contentType/>
  <cp:contentStatus/>
</cp:coreProperties>
</file>